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752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4" i="1" l="1"/>
  <c r="F468" i="1" l="1"/>
  <c r="F387" i="1"/>
  <c r="D259" i="1"/>
  <c r="F259" i="1"/>
  <c r="E259" i="1"/>
  <c r="E628" i="1" l="1"/>
  <c r="F628" i="1"/>
  <c r="D628" i="1"/>
  <c r="E597" i="1"/>
  <c r="F597" i="1"/>
  <c r="D597" i="1"/>
  <c r="F494" i="1"/>
  <c r="E494" i="1"/>
  <c r="D494" i="1"/>
  <c r="I324" i="1" l="1"/>
  <c r="D65" i="1"/>
  <c r="F65" i="1"/>
  <c r="E65" i="1"/>
  <c r="D466" i="1" l="1"/>
  <c r="I443" i="1"/>
  <c r="I401" i="1"/>
  <c r="I391" i="1"/>
  <c r="I197" i="1"/>
  <c r="I196" i="1"/>
  <c r="I343" i="1"/>
  <c r="H267" i="1"/>
  <c r="I267" i="1"/>
  <c r="H268" i="1"/>
  <c r="I268" i="1"/>
  <c r="H269" i="1"/>
  <c r="I269" i="1"/>
  <c r="I261" i="1"/>
  <c r="I619" i="1"/>
  <c r="E508" i="1"/>
  <c r="I502" i="1"/>
  <c r="I533" i="1"/>
  <c r="E466" i="1"/>
  <c r="F409" i="1"/>
  <c r="H433" i="1"/>
  <c r="I433" i="1"/>
  <c r="E356" i="1" l="1"/>
  <c r="E429" i="1"/>
  <c r="I616" i="1" l="1"/>
  <c r="E602" i="1"/>
  <c r="D602" i="1"/>
  <c r="E604" i="1"/>
  <c r="D604" i="1"/>
  <c r="E593" i="1"/>
  <c r="D593" i="1"/>
  <c r="I438" i="1"/>
  <c r="H438" i="1"/>
  <c r="E409" i="1"/>
  <c r="D409" i="1"/>
  <c r="I400" i="1"/>
  <c r="E135" i="1" l="1"/>
  <c r="E134" i="1" s="1"/>
  <c r="F135" i="1"/>
  <c r="F134" i="1" s="1"/>
  <c r="D135" i="1"/>
  <c r="D134" i="1" s="1"/>
  <c r="F207" i="1" l="1"/>
  <c r="F99" i="1"/>
  <c r="E672" i="1" l="1"/>
  <c r="E468" i="1"/>
  <c r="I349" i="1"/>
  <c r="H324" i="1" l="1"/>
  <c r="H344" i="1" l="1"/>
  <c r="I344" i="1"/>
  <c r="F604" i="1" l="1"/>
  <c r="H487" i="1"/>
  <c r="I487" i="1"/>
  <c r="H400" i="1"/>
  <c r="I714" i="1" l="1"/>
  <c r="E642" i="1"/>
  <c r="F360" i="1" l="1"/>
  <c r="F39" i="1" l="1"/>
  <c r="E39" i="1"/>
  <c r="D39" i="1"/>
  <c r="F42" i="1"/>
  <c r="E42" i="1"/>
  <c r="D42" i="1"/>
  <c r="F429" i="1" l="1"/>
  <c r="F353" i="1" l="1"/>
  <c r="H714" i="1" l="1"/>
  <c r="H668" i="1"/>
  <c r="I624" i="1" l="1"/>
  <c r="I625" i="1"/>
  <c r="I626" i="1"/>
  <c r="I627" i="1"/>
  <c r="H624" i="1"/>
  <c r="H625" i="1"/>
  <c r="H626" i="1"/>
  <c r="H627" i="1"/>
  <c r="H616" i="1" l="1"/>
  <c r="H456" i="1" l="1"/>
  <c r="H455" i="1"/>
  <c r="H454" i="1"/>
  <c r="H291" i="1"/>
  <c r="H197" i="1"/>
  <c r="H196" i="1"/>
  <c r="D157" i="1" l="1"/>
  <c r="E157" i="1"/>
  <c r="I469" i="1" l="1"/>
  <c r="I468" i="1"/>
  <c r="D545" i="1"/>
  <c r="E545" i="1"/>
  <c r="F545" i="1"/>
  <c r="D468" i="1"/>
  <c r="I442" i="1"/>
  <c r="I317" i="1"/>
  <c r="F240" i="1" l="1"/>
  <c r="E240" i="1"/>
  <c r="D240" i="1"/>
  <c r="H224" i="1"/>
  <c r="I291" i="1" l="1"/>
  <c r="H303" i="1"/>
  <c r="I668" i="1"/>
  <c r="E45" i="1" l="1"/>
  <c r="F155" i="1" l="1"/>
  <c r="I527" i="1" l="1"/>
  <c r="I399" i="1" l="1"/>
  <c r="H399" i="1"/>
  <c r="H391" i="1"/>
  <c r="I215" i="1"/>
  <c r="H215" i="1"/>
  <c r="I479" i="1"/>
  <c r="I480" i="1"/>
  <c r="H479" i="1"/>
  <c r="H480" i="1"/>
  <c r="I467" i="1"/>
  <c r="I471" i="1"/>
  <c r="I473" i="1"/>
  <c r="H467" i="1"/>
  <c r="H471" i="1"/>
  <c r="H473" i="1"/>
  <c r="I611" i="1" l="1"/>
  <c r="H611" i="1"/>
  <c r="F17" i="1" l="1"/>
  <c r="F356" i="1" l="1"/>
  <c r="D356" i="1"/>
  <c r="H382" i="1" l="1"/>
  <c r="H383" i="1"/>
  <c r="H384" i="1"/>
  <c r="H385" i="1"/>
  <c r="I364" i="1"/>
  <c r="H364" i="1"/>
  <c r="I354" i="1"/>
  <c r="H354" i="1"/>
  <c r="I641" i="1" l="1"/>
  <c r="F623" i="1"/>
  <c r="E623" i="1"/>
  <c r="D623" i="1"/>
  <c r="H623" i="1" l="1"/>
  <c r="I623" i="1"/>
  <c r="D472" i="1"/>
  <c r="E472" i="1"/>
  <c r="F472" i="1"/>
  <c r="F466" i="1"/>
  <c r="I466" i="1" l="1"/>
  <c r="H466" i="1"/>
  <c r="I472" i="1"/>
  <c r="H472" i="1"/>
  <c r="F381" i="1"/>
  <c r="E381" i="1"/>
  <c r="D381" i="1"/>
  <c r="I381" i="1" l="1"/>
  <c r="H381" i="1"/>
  <c r="H226" i="1"/>
  <c r="I226" i="1"/>
  <c r="F157" i="1" l="1"/>
  <c r="H619" i="1" l="1"/>
  <c r="H533" i="1"/>
  <c r="H486" i="1"/>
  <c r="D470" i="1"/>
  <c r="E470" i="1"/>
  <c r="H442" i="1"/>
  <c r="H415" i="1"/>
  <c r="H406" i="1"/>
  <c r="H317" i="1"/>
  <c r="H299" i="1"/>
  <c r="D229" i="1"/>
  <c r="E229" i="1"/>
  <c r="H223" i="1"/>
  <c r="H220" i="1"/>
  <c r="H95" i="1"/>
  <c r="E191" i="1" l="1"/>
  <c r="F229" i="1"/>
  <c r="F470" i="1" l="1"/>
  <c r="I470" i="1" l="1"/>
  <c r="H470" i="1"/>
  <c r="I708" i="1"/>
  <c r="I486" i="1"/>
  <c r="I454" i="1"/>
  <c r="I316" i="1"/>
  <c r="I232" i="1"/>
  <c r="I223" i="1"/>
  <c r="F141" i="1" l="1"/>
  <c r="F140" i="1" s="1"/>
  <c r="E141" i="1"/>
  <c r="E140" i="1" s="1"/>
  <c r="D141" i="1"/>
  <c r="D140" i="1" s="1"/>
  <c r="F271" i="1" l="1"/>
  <c r="I664" i="1" l="1"/>
  <c r="I342" i="1"/>
  <c r="I307" i="1"/>
  <c r="I299" i="1"/>
  <c r="I220" i="1"/>
  <c r="E106" i="1" l="1"/>
  <c r="E99" i="1"/>
  <c r="E96" i="1" s="1"/>
  <c r="I95" i="1"/>
  <c r="E69" i="1"/>
  <c r="F297" i="1" l="1"/>
  <c r="E297" i="1"/>
  <c r="D297" i="1"/>
  <c r="H316" i="1" l="1"/>
  <c r="H307" i="1"/>
  <c r="F45" i="1" l="1"/>
  <c r="F69" i="1"/>
  <c r="E703" i="1" l="1"/>
  <c r="F74" i="1" l="1"/>
  <c r="E74" i="1"/>
  <c r="D74" i="1"/>
  <c r="F684" i="1" l="1"/>
  <c r="E684" i="1"/>
  <c r="D684" i="1"/>
  <c r="H708" i="1"/>
  <c r="H664" i="1"/>
  <c r="F489" i="1"/>
  <c r="E489" i="1"/>
  <c r="D489" i="1"/>
  <c r="H342" i="1"/>
  <c r="D120" i="1"/>
  <c r="E353" i="1" l="1"/>
  <c r="D353" i="1"/>
  <c r="I353" i="1" l="1"/>
  <c r="H353" i="1"/>
  <c r="D504" i="1"/>
  <c r="D23" i="1"/>
  <c r="F389" i="1" l="1"/>
  <c r="I405" i="1" l="1"/>
  <c r="I407" i="1"/>
  <c r="I408" i="1"/>
  <c r="I412" i="1"/>
  <c r="H405" i="1"/>
  <c r="H407" i="1"/>
  <c r="H408" i="1"/>
  <c r="H412" i="1"/>
  <c r="I403" i="1"/>
  <c r="D458" i="1" l="1"/>
  <c r="E458" i="1"/>
  <c r="F458" i="1"/>
  <c r="I224" i="1"/>
  <c r="I237" i="1"/>
  <c r="I239" i="1"/>
  <c r="H237" i="1"/>
  <c r="H239" i="1"/>
  <c r="F674" i="1" l="1"/>
  <c r="E674" i="1"/>
  <c r="D674" i="1"/>
  <c r="I247" i="1"/>
  <c r="H621" i="1" l="1"/>
  <c r="F413" i="1" l="1"/>
  <c r="F411" i="1"/>
  <c r="E411" i="1" l="1"/>
  <c r="I411" i="1" s="1"/>
  <c r="D411" i="1"/>
  <c r="H411" i="1" s="1"/>
  <c r="E31" i="1" l="1"/>
  <c r="E30" i="1" s="1"/>
  <c r="F651" i="1" l="1"/>
  <c r="E651" i="1"/>
  <c r="D651" i="1"/>
  <c r="I621" i="1"/>
  <c r="I683" i="1" l="1"/>
  <c r="H683" i="1"/>
  <c r="H667" i="1"/>
  <c r="I633" i="1"/>
  <c r="H633" i="1"/>
  <c r="I535" i="1"/>
  <c r="H535" i="1"/>
  <c r="I550" i="1"/>
  <c r="H550" i="1"/>
  <c r="I512" i="1"/>
  <c r="H512" i="1"/>
  <c r="H506" i="1"/>
  <c r="I402" i="1"/>
  <c r="H402" i="1"/>
  <c r="I392" i="1"/>
  <c r="H392" i="1"/>
  <c r="I390" i="1"/>
  <c r="H351" i="1"/>
  <c r="I351" i="1"/>
  <c r="I350" i="1"/>
  <c r="H350" i="1"/>
  <c r="I340" i="1"/>
  <c r="I327" i="1"/>
  <c r="H289" i="1"/>
  <c r="I289" i="1"/>
  <c r="H255" i="1"/>
  <c r="I254" i="1"/>
  <c r="I255" i="1"/>
  <c r="I230" i="1"/>
  <c r="I233" i="1"/>
  <c r="I234" i="1"/>
  <c r="H233" i="1"/>
  <c r="H234" i="1"/>
  <c r="H230" i="1"/>
  <c r="F375" i="1"/>
  <c r="E375" i="1"/>
  <c r="D375" i="1"/>
  <c r="I612" i="1" l="1"/>
  <c r="H612" i="1"/>
  <c r="I618" i="1"/>
  <c r="I620" i="1"/>
  <c r="H620" i="1"/>
  <c r="F204" i="1" l="1"/>
  <c r="F202" i="1" s="1"/>
  <c r="E204" i="1"/>
  <c r="D204" i="1"/>
  <c r="H340" i="1" l="1"/>
  <c r="F120" i="1" l="1"/>
  <c r="E120" i="1"/>
  <c r="F106" i="1"/>
  <c r="H327" i="1" l="1"/>
  <c r="H247" i="1" l="1"/>
  <c r="F235" i="1" l="1"/>
  <c r="E235" i="1"/>
  <c r="D235" i="1"/>
  <c r="I235" i="1" l="1"/>
  <c r="H235" i="1"/>
  <c r="F347" i="1"/>
  <c r="E347" i="1"/>
  <c r="I229" i="1" l="1"/>
  <c r="H465" i="1"/>
  <c r="F460" i="1"/>
  <c r="E460" i="1"/>
  <c r="D460" i="1"/>
  <c r="F404" i="1" l="1"/>
  <c r="E404" i="1"/>
  <c r="I404" i="1" s="1"/>
  <c r="D404" i="1"/>
  <c r="H404" i="1" l="1"/>
  <c r="F31" i="1"/>
  <c r="F30" i="1" s="1"/>
  <c r="E504" i="1"/>
  <c r="I506" i="1"/>
  <c r="I465" i="1"/>
  <c r="E207" i="1"/>
  <c r="E202" i="1" s="1"/>
  <c r="F682" i="1"/>
  <c r="E682" i="1"/>
  <c r="D682" i="1"/>
  <c r="D638" i="1"/>
  <c r="F574" i="1"/>
  <c r="E574" i="1"/>
  <c r="D574" i="1"/>
  <c r="F548" i="1"/>
  <c r="E548" i="1"/>
  <c r="D548" i="1"/>
  <c r="H682" i="1" l="1"/>
  <c r="I682" i="1"/>
  <c r="D347" i="1"/>
  <c r="H254" i="1"/>
  <c r="H229" i="1"/>
  <c r="E54" i="1"/>
  <c r="D54" i="1"/>
  <c r="F504" i="1" l="1"/>
  <c r="E23" i="1" l="1"/>
  <c r="E17" i="1"/>
  <c r="E16" i="1" s="1"/>
  <c r="E28" i="1" l="1"/>
  <c r="F510" i="1" l="1"/>
  <c r="E510" i="1"/>
  <c r="F514" i="1"/>
  <c r="F191" i="1"/>
  <c r="D207" i="1"/>
  <c r="D202" i="1" s="1"/>
  <c r="H192" i="1" l="1"/>
  <c r="I192" i="1"/>
  <c r="H193" i="1"/>
  <c r="I193" i="1"/>
  <c r="H194" i="1"/>
  <c r="I194" i="1"/>
  <c r="H195" i="1"/>
  <c r="I195" i="1"/>
  <c r="H198" i="1"/>
  <c r="I198" i="1"/>
  <c r="H205" i="1"/>
  <c r="I205" i="1"/>
  <c r="H208" i="1"/>
  <c r="I208" i="1"/>
  <c r="H214" i="1"/>
  <c r="I214" i="1"/>
  <c r="H216" i="1"/>
  <c r="I216" i="1"/>
  <c r="H217" i="1"/>
  <c r="I217" i="1"/>
  <c r="H219" i="1"/>
  <c r="I219" i="1"/>
  <c r="H221" i="1"/>
  <c r="I221" i="1"/>
  <c r="H222" i="1"/>
  <c r="I222" i="1"/>
  <c r="H225" i="1"/>
  <c r="I225" i="1"/>
  <c r="H227" i="1"/>
  <c r="I227" i="1"/>
  <c r="H228" i="1"/>
  <c r="I228" i="1"/>
  <c r="H243" i="1"/>
  <c r="I243" i="1"/>
  <c r="H244" i="1"/>
  <c r="I244" i="1"/>
  <c r="H245" i="1"/>
  <c r="I245" i="1"/>
  <c r="H246" i="1"/>
  <c r="I246" i="1"/>
  <c r="H248" i="1"/>
  <c r="I248" i="1"/>
  <c r="H249" i="1"/>
  <c r="I249" i="1"/>
  <c r="H250" i="1"/>
  <c r="I250" i="1"/>
  <c r="H251" i="1"/>
  <c r="I251" i="1"/>
  <c r="H253" i="1"/>
  <c r="I253" i="1"/>
  <c r="H256" i="1"/>
  <c r="I256" i="1"/>
  <c r="H257" i="1"/>
  <c r="I257" i="1"/>
  <c r="H258" i="1"/>
  <c r="I258" i="1"/>
  <c r="H260" i="1"/>
  <c r="I260" i="1"/>
  <c r="H263" i="1"/>
  <c r="I263" i="1"/>
  <c r="H264" i="1"/>
  <c r="I264" i="1"/>
  <c r="H265" i="1"/>
  <c r="I265" i="1"/>
  <c r="H270" i="1"/>
  <c r="I270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1" i="1"/>
  <c r="I281" i="1"/>
  <c r="H282" i="1"/>
  <c r="I282" i="1"/>
  <c r="H283" i="1"/>
  <c r="I283" i="1"/>
  <c r="H284" i="1"/>
  <c r="I284" i="1"/>
  <c r="H285" i="1"/>
  <c r="I285" i="1"/>
  <c r="H287" i="1"/>
  <c r="I287" i="1"/>
  <c r="H288" i="1"/>
  <c r="I288" i="1"/>
  <c r="H290" i="1"/>
  <c r="I290" i="1"/>
  <c r="H292" i="1"/>
  <c r="I292" i="1"/>
  <c r="H293" i="1"/>
  <c r="I293" i="1"/>
  <c r="H294" i="1"/>
  <c r="I294" i="1"/>
  <c r="H295" i="1"/>
  <c r="I295" i="1"/>
  <c r="H296" i="1"/>
  <c r="I296" i="1"/>
  <c r="H298" i="1"/>
  <c r="I298" i="1"/>
  <c r="H301" i="1"/>
  <c r="I301" i="1"/>
  <c r="H302" i="1"/>
  <c r="I302" i="1"/>
  <c r="H304" i="1"/>
  <c r="I304" i="1"/>
  <c r="H305" i="1"/>
  <c r="I305" i="1"/>
  <c r="H306" i="1"/>
  <c r="I306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5" i="1"/>
  <c r="I325" i="1"/>
  <c r="H326" i="1"/>
  <c r="I326" i="1"/>
  <c r="H329" i="1"/>
  <c r="I329" i="1"/>
  <c r="H336" i="1"/>
  <c r="I336" i="1"/>
  <c r="H337" i="1"/>
  <c r="I337" i="1"/>
  <c r="H338" i="1"/>
  <c r="I338" i="1"/>
  <c r="H339" i="1"/>
  <c r="I339" i="1"/>
  <c r="H341" i="1"/>
  <c r="I341" i="1"/>
  <c r="H345" i="1"/>
  <c r="I345" i="1"/>
  <c r="H346" i="1"/>
  <c r="I346" i="1"/>
  <c r="H348" i="1"/>
  <c r="I348" i="1"/>
  <c r="H363" i="1"/>
  <c r="I363" i="1"/>
  <c r="H365" i="1"/>
  <c r="I365" i="1"/>
  <c r="I369" i="1"/>
  <c r="H376" i="1"/>
  <c r="H379" i="1"/>
  <c r="H380" i="1"/>
  <c r="I380" i="1"/>
  <c r="H390" i="1"/>
  <c r="H393" i="1"/>
  <c r="I393" i="1"/>
  <c r="H395" i="1"/>
  <c r="I395" i="1"/>
  <c r="H397" i="1"/>
  <c r="I397" i="1"/>
  <c r="H398" i="1"/>
  <c r="I398" i="1"/>
  <c r="H403" i="1"/>
  <c r="H414" i="1"/>
  <c r="I414" i="1"/>
  <c r="H416" i="1"/>
  <c r="I416" i="1"/>
  <c r="H417" i="1"/>
  <c r="I417" i="1"/>
  <c r="H419" i="1"/>
  <c r="I419" i="1"/>
  <c r="H420" i="1"/>
  <c r="I420" i="1"/>
  <c r="H421" i="1"/>
  <c r="I421" i="1"/>
  <c r="H423" i="1"/>
  <c r="I423" i="1"/>
  <c r="H424" i="1"/>
  <c r="I424" i="1"/>
  <c r="H428" i="1"/>
  <c r="I428" i="1"/>
  <c r="H431" i="1"/>
  <c r="I431" i="1"/>
  <c r="H432" i="1"/>
  <c r="I432" i="1"/>
  <c r="H434" i="1"/>
  <c r="I434" i="1"/>
  <c r="H435" i="1"/>
  <c r="I435" i="1"/>
  <c r="H436" i="1"/>
  <c r="I436" i="1"/>
  <c r="H437" i="1"/>
  <c r="I437" i="1"/>
  <c r="H440" i="1"/>
  <c r="I440" i="1"/>
  <c r="H441" i="1"/>
  <c r="I441" i="1"/>
  <c r="H444" i="1"/>
  <c r="I444" i="1"/>
  <c r="H445" i="1"/>
  <c r="I445" i="1"/>
  <c r="H447" i="1"/>
  <c r="I447" i="1"/>
  <c r="H450" i="1"/>
  <c r="I450" i="1"/>
  <c r="H451" i="1"/>
  <c r="I451" i="1"/>
  <c r="H452" i="1"/>
  <c r="I452" i="1"/>
  <c r="H453" i="1"/>
  <c r="I453" i="1"/>
  <c r="H457" i="1"/>
  <c r="I457" i="1"/>
  <c r="H462" i="1"/>
  <c r="I462" i="1"/>
  <c r="H463" i="1"/>
  <c r="I463" i="1"/>
  <c r="H464" i="1"/>
  <c r="I464" i="1"/>
  <c r="H478" i="1"/>
  <c r="I478" i="1"/>
  <c r="H481" i="1"/>
  <c r="I481" i="1"/>
  <c r="H483" i="1"/>
  <c r="I483" i="1"/>
  <c r="H484" i="1"/>
  <c r="I484" i="1"/>
  <c r="H485" i="1"/>
  <c r="I485" i="1"/>
  <c r="H488" i="1"/>
  <c r="I488" i="1"/>
  <c r="H499" i="1"/>
  <c r="I499" i="1"/>
  <c r="H500" i="1"/>
  <c r="I500" i="1"/>
  <c r="H501" i="1"/>
  <c r="I501" i="1"/>
  <c r="H503" i="1"/>
  <c r="I503" i="1"/>
  <c r="H505" i="1"/>
  <c r="I505" i="1"/>
  <c r="H507" i="1"/>
  <c r="I507" i="1"/>
  <c r="H509" i="1"/>
  <c r="I509" i="1"/>
  <c r="H511" i="1"/>
  <c r="I511" i="1"/>
  <c r="H513" i="1"/>
  <c r="I513" i="1"/>
  <c r="H516" i="1"/>
  <c r="I516" i="1"/>
  <c r="H520" i="1"/>
  <c r="I520" i="1"/>
  <c r="H521" i="1"/>
  <c r="I521" i="1"/>
  <c r="H522" i="1"/>
  <c r="I522" i="1"/>
  <c r="H523" i="1"/>
  <c r="I523" i="1"/>
  <c r="H525" i="1"/>
  <c r="I525" i="1"/>
  <c r="H526" i="1"/>
  <c r="I526" i="1"/>
  <c r="H528" i="1"/>
  <c r="I528" i="1"/>
  <c r="H529" i="1"/>
  <c r="I529" i="1"/>
  <c r="H530" i="1"/>
  <c r="I530" i="1"/>
  <c r="H531" i="1"/>
  <c r="I531" i="1"/>
  <c r="H532" i="1"/>
  <c r="I532" i="1"/>
  <c r="H534" i="1"/>
  <c r="I534" i="1"/>
  <c r="H537" i="1"/>
  <c r="I537" i="1"/>
  <c r="H539" i="1"/>
  <c r="I539" i="1"/>
  <c r="H549" i="1"/>
  <c r="I549" i="1"/>
  <c r="H552" i="1"/>
  <c r="I552" i="1"/>
  <c r="H553" i="1"/>
  <c r="I553" i="1"/>
  <c r="H554" i="1"/>
  <c r="I554" i="1"/>
  <c r="H555" i="1"/>
  <c r="I555" i="1"/>
  <c r="H556" i="1"/>
  <c r="I556" i="1"/>
  <c r="H558" i="1"/>
  <c r="I558" i="1"/>
  <c r="H559" i="1"/>
  <c r="I559" i="1"/>
  <c r="H561" i="1"/>
  <c r="I561" i="1"/>
  <c r="H562" i="1"/>
  <c r="I562" i="1"/>
  <c r="H563" i="1"/>
  <c r="I563" i="1"/>
  <c r="H566" i="1"/>
  <c r="I566" i="1"/>
  <c r="H567" i="1"/>
  <c r="I567" i="1"/>
  <c r="H569" i="1"/>
  <c r="I569" i="1"/>
  <c r="H570" i="1"/>
  <c r="I570" i="1"/>
  <c r="H571" i="1"/>
  <c r="I571" i="1"/>
  <c r="H572" i="1"/>
  <c r="I572" i="1"/>
  <c r="H573" i="1"/>
  <c r="I573" i="1"/>
  <c r="H575" i="1"/>
  <c r="I575" i="1"/>
  <c r="H580" i="1"/>
  <c r="I580" i="1"/>
  <c r="H581" i="1"/>
  <c r="I581" i="1"/>
  <c r="H582" i="1"/>
  <c r="I582" i="1"/>
  <c r="H583" i="1"/>
  <c r="I583" i="1"/>
  <c r="H584" i="1"/>
  <c r="I584" i="1"/>
  <c r="H586" i="1"/>
  <c r="I586" i="1"/>
  <c r="H589" i="1"/>
  <c r="I589" i="1"/>
  <c r="H592" i="1"/>
  <c r="I592" i="1"/>
  <c r="H600" i="1"/>
  <c r="I600" i="1"/>
  <c r="H610" i="1"/>
  <c r="I610" i="1"/>
  <c r="H613" i="1"/>
  <c r="I613" i="1"/>
  <c r="H615" i="1"/>
  <c r="I615" i="1"/>
  <c r="H617" i="1"/>
  <c r="I617" i="1"/>
  <c r="H618" i="1"/>
  <c r="H622" i="1"/>
  <c r="I622" i="1"/>
  <c r="H632" i="1"/>
  <c r="I632" i="1"/>
  <c r="H634" i="1"/>
  <c r="I634" i="1"/>
  <c r="H635" i="1"/>
  <c r="I635" i="1"/>
  <c r="H636" i="1"/>
  <c r="I636" i="1"/>
  <c r="H637" i="1"/>
  <c r="I637" i="1"/>
  <c r="H639" i="1"/>
  <c r="I639" i="1"/>
  <c r="H640" i="1"/>
  <c r="I640" i="1"/>
  <c r="H643" i="1"/>
  <c r="I643" i="1"/>
  <c r="H644" i="1"/>
  <c r="I644" i="1"/>
  <c r="H647" i="1"/>
  <c r="I647" i="1"/>
  <c r="H650" i="1"/>
  <c r="I650" i="1"/>
  <c r="H654" i="1"/>
  <c r="I654" i="1"/>
  <c r="H656" i="1"/>
  <c r="I656" i="1"/>
  <c r="H660" i="1"/>
  <c r="I660" i="1"/>
  <c r="H661" i="1"/>
  <c r="I661" i="1"/>
  <c r="H662" i="1"/>
  <c r="I662" i="1"/>
  <c r="H663" i="1"/>
  <c r="I663" i="1"/>
  <c r="H665" i="1"/>
  <c r="I665" i="1"/>
  <c r="H666" i="1"/>
  <c r="I666" i="1"/>
  <c r="I667" i="1"/>
  <c r="H669" i="1"/>
  <c r="I669" i="1"/>
  <c r="H670" i="1"/>
  <c r="I670" i="1"/>
  <c r="H678" i="1"/>
  <c r="I678" i="1"/>
  <c r="H688" i="1"/>
  <c r="I688" i="1"/>
  <c r="H689" i="1"/>
  <c r="I689" i="1"/>
  <c r="H690" i="1"/>
  <c r="I690" i="1"/>
  <c r="H691" i="1"/>
  <c r="I691" i="1"/>
  <c r="H692" i="1"/>
  <c r="I692" i="1"/>
  <c r="H694" i="1"/>
  <c r="I694" i="1"/>
  <c r="H695" i="1"/>
  <c r="I695" i="1"/>
  <c r="H696" i="1"/>
  <c r="I696" i="1"/>
  <c r="H698" i="1"/>
  <c r="I698" i="1"/>
  <c r="H701" i="1"/>
  <c r="I701" i="1"/>
  <c r="H702" i="1"/>
  <c r="I702" i="1"/>
  <c r="H705" i="1"/>
  <c r="I705" i="1"/>
  <c r="H706" i="1"/>
  <c r="I706" i="1"/>
  <c r="H707" i="1"/>
  <c r="I707" i="1"/>
  <c r="H709" i="1"/>
  <c r="I709" i="1"/>
  <c r="H712" i="1"/>
  <c r="I712" i="1"/>
  <c r="H713" i="1"/>
  <c r="I713" i="1"/>
  <c r="H715" i="1"/>
  <c r="I715" i="1"/>
  <c r="H716" i="1"/>
  <c r="I716" i="1"/>
  <c r="H717" i="1"/>
  <c r="I717" i="1"/>
  <c r="H719" i="1"/>
  <c r="I719" i="1"/>
  <c r="H722" i="1"/>
  <c r="I722" i="1"/>
  <c r="H18" i="1"/>
  <c r="I18" i="1"/>
  <c r="H20" i="1"/>
  <c r="I20" i="1"/>
  <c r="H24" i="1"/>
  <c r="I24" i="1"/>
  <c r="H25" i="1"/>
  <c r="I25" i="1"/>
  <c r="I28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40" i="1"/>
  <c r="I40" i="1"/>
  <c r="H46" i="1"/>
  <c r="I46" i="1"/>
  <c r="H49" i="1"/>
  <c r="I49" i="1"/>
  <c r="H55" i="1"/>
  <c r="I55" i="1"/>
  <c r="H61" i="1"/>
  <c r="I61" i="1"/>
  <c r="H67" i="1"/>
  <c r="I67" i="1"/>
  <c r="H70" i="1"/>
  <c r="I70" i="1"/>
  <c r="H75" i="1"/>
  <c r="I75" i="1"/>
  <c r="H76" i="1"/>
  <c r="I76" i="1"/>
  <c r="H78" i="1"/>
  <c r="I78" i="1"/>
  <c r="H79" i="1"/>
  <c r="I79" i="1"/>
  <c r="H80" i="1"/>
  <c r="I80" i="1"/>
  <c r="H81" i="1"/>
  <c r="I81" i="1"/>
  <c r="H84" i="1"/>
  <c r="I84" i="1"/>
  <c r="H85" i="1"/>
  <c r="I85" i="1"/>
  <c r="H86" i="1"/>
  <c r="I86" i="1"/>
  <c r="H87" i="1"/>
  <c r="I87" i="1"/>
  <c r="H89" i="1"/>
  <c r="I89" i="1"/>
  <c r="H91" i="1"/>
  <c r="I91" i="1"/>
  <c r="H93" i="1"/>
  <c r="I93" i="1"/>
  <c r="H94" i="1"/>
  <c r="I94" i="1"/>
  <c r="H97" i="1"/>
  <c r="I97" i="1"/>
  <c r="H100" i="1"/>
  <c r="I100" i="1"/>
  <c r="H101" i="1"/>
  <c r="I101" i="1"/>
  <c r="H102" i="1"/>
  <c r="I102" i="1"/>
  <c r="H103" i="1"/>
  <c r="I103" i="1"/>
  <c r="H107" i="1"/>
  <c r="I107" i="1"/>
  <c r="H112" i="1"/>
  <c r="I112" i="1"/>
  <c r="H123" i="1"/>
  <c r="I123" i="1"/>
  <c r="H129" i="1"/>
  <c r="I129" i="1"/>
  <c r="H132" i="1"/>
  <c r="I132" i="1"/>
  <c r="H148" i="1"/>
  <c r="I148" i="1"/>
  <c r="H156" i="1"/>
  <c r="I156" i="1"/>
  <c r="H167" i="1"/>
  <c r="I167" i="1"/>
  <c r="E564" i="1"/>
  <c r="F564" i="1"/>
  <c r="D564" i="1"/>
  <c r="E718" i="1"/>
  <c r="F718" i="1"/>
  <c r="D718" i="1"/>
  <c r="E658" i="1"/>
  <c r="F658" i="1"/>
  <c r="D658" i="1"/>
  <c r="I658" i="1" l="1"/>
  <c r="H658" i="1"/>
  <c r="I564" i="1"/>
  <c r="H564" i="1"/>
  <c r="I718" i="1"/>
  <c r="H718" i="1"/>
  <c r="D510" i="1" l="1"/>
  <c r="F96" i="1" l="1"/>
  <c r="I99" i="1" l="1"/>
  <c r="D524" i="1"/>
  <c r="F595" i="1"/>
  <c r="D595" i="1"/>
  <c r="E595" i="1"/>
  <c r="I74" i="1"/>
  <c r="D99" i="1"/>
  <c r="F378" i="1"/>
  <c r="D378" i="1"/>
  <c r="E378" i="1"/>
  <c r="F439" i="1"/>
  <c r="D439" i="1"/>
  <c r="E439" i="1"/>
  <c r="F538" i="1"/>
  <c r="D538" i="1"/>
  <c r="E538" i="1"/>
  <c r="F697" i="1"/>
  <c r="D697" i="1"/>
  <c r="E697" i="1"/>
  <c r="F118" i="1"/>
  <c r="D118" i="1"/>
  <c r="D155" i="1"/>
  <c r="H155" i="1" s="1"/>
  <c r="D153" i="1"/>
  <c r="D147" i="1"/>
  <c r="H141" i="1"/>
  <c r="D128" i="1"/>
  <c r="D127" i="1" s="1"/>
  <c r="D125" i="1" s="1"/>
  <c r="D117" i="1"/>
  <c r="D115" i="1" s="1"/>
  <c r="D109" i="1"/>
  <c r="D108" i="1" s="1"/>
  <c r="D106" i="1"/>
  <c r="D105" i="1" s="1"/>
  <c r="D69" i="1"/>
  <c r="F62" i="1"/>
  <c r="D62" i="1"/>
  <c r="F60" i="1"/>
  <c r="D57" i="1"/>
  <c r="F57" i="1"/>
  <c r="D48" i="1"/>
  <c r="D47" i="1" s="1"/>
  <c r="D45" i="1"/>
  <c r="D44" i="1" s="1"/>
  <c r="D31" i="1"/>
  <c r="D30" i="1" s="1"/>
  <c r="D28" i="1"/>
  <c r="H28" i="1" s="1"/>
  <c r="F23" i="1"/>
  <c r="D17" i="1"/>
  <c r="D16" i="1" s="1"/>
  <c r="F14" i="1"/>
  <c r="D14" i="1"/>
  <c r="D13" i="1" s="1"/>
  <c r="F26" i="1"/>
  <c r="D26" i="1"/>
  <c r="F710" i="1"/>
  <c r="D710" i="1"/>
  <c r="F703" i="1"/>
  <c r="D703" i="1"/>
  <c r="F699" i="1"/>
  <c r="D699" i="1"/>
  <c r="F693" i="1"/>
  <c r="D693" i="1"/>
  <c r="F687" i="1"/>
  <c r="F680" i="1" s="1"/>
  <c r="D687" i="1"/>
  <c r="D680" i="1" s="1"/>
  <c r="F645" i="1"/>
  <c r="D645" i="1"/>
  <c r="F642" i="1"/>
  <c r="D642" i="1"/>
  <c r="F638" i="1"/>
  <c r="F631" i="1"/>
  <c r="D631" i="1"/>
  <c r="F614" i="1"/>
  <c r="D614" i="1"/>
  <c r="F609" i="1"/>
  <c r="F607" i="1" s="1"/>
  <c r="D609" i="1"/>
  <c r="D607" i="1" s="1"/>
  <c r="F585" i="1"/>
  <c r="D585" i="1"/>
  <c r="F578" i="1"/>
  <c r="D578" i="1"/>
  <c r="F568" i="1"/>
  <c r="D568" i="1"/>
  <c r="F560" i="1"/>
  <c r="D560" i="1"/>
  <c r="F551" i="1"/>
  <c r="D551" i="1"/>
  <c r="D542" i="1" s="1"/>
  <c r="F536" i="1"/>
  <c r="D536" i="1"/>
  <c r="F524" i="1"/>
  <c r="F517" i="1"/>
  <c r="D517" i="1"/>
  <c r="D514" i="1"/>
  <c r="F508" i="1"/>
  <c r="D508" i="1"/>
  <c r="F498" i="1"/>
  <c r="D498" i="1"/>
  <c r="F482" i="1"/>
  <c r="D482" i="1"/>
  <c r="F477" i="1"/>
  <c r="D477" i="1"/>
  <c r="F449" i="1"/>
  <c r="D449" i="1"/>
  <c r="D429" i="1"/>
  <c r="F425" i="1"/>
  <c r="D425" i="1"/>
  <c r="F422" i="1"/>
  <c r="D422" i="1"/>
  <c r="F418" i="1"/>
  <c r="D418" i="1"/>
  <c r="D413" i="1"/>
  <c r="F394" i="1"/>
  <c r="D394" i="1"/>
  <c r="D389" i="1"/>
  <c r="F373" i="1"/>
  <c r="F371" i="1" s="1"/>
  <c r="D373" i="1"/>
  <c r="D371" i="1" s="1"/>
  <c r="D360" i="1"/>
  <c r="F335" i="1"/>
  <c r="D335" i="1"/>
  <c r="F300" i="1"/>
  <c r="D300" i="1"/>
  <c r="F286" i="1"/>
  <c r="D286" i="1"/>
  <c r="F280" i="1"/>
  <c r="D280" i="1"/>
  <c r="D271" i="1"/>
  <c r="F266" i="1"/>
  <c r="D266" i="1"/>
  <c r="F262" i="1"/>
  <c r="D262" i="1"/>
  <c r="F252" i="1"/>
  <c r="D252" i="1"/>
  <c r="F242" i="1"/>
  <c r="D242" i="1"/>
  <c r="F218" i="1"/>
  <c r="D218" i="1"/>
  <c r="F213" i="1"/>
  <c r="D213" i="1"/>
  <c r="H207" i="1"/>
  <c r="D191" i="1"/>
  <c r="F188" i="1"/>
  <c r="D188" i="1"/>
  <c r="F186" i="1"/>
  <c r="D186" i="1"/>
  <c r="F184" i="1"/>
  <c r="D184" i="1"/>
  <c r="F182" i="1"/>
  <c r="D182" i="1"/>
  <c r="D146" i="1"/>
  <c r="D22" i="1"/>
  <c r="F211" i="1" l="1"/>
  <c r="F542" i="1"/>
  <c r="D387" i="1"/>
  <c r="D475" i="1"/>
  <c r="D211" i="1"/>
  <c r="F475" i="1"/>
  <c r="H99" i="1"/>
  <c r="D96" i="1"/>
  <c r="D53" i="1"/>
  <c r="D11" i="1"/>
  <c r="D152" i="1"/>
  <c r="H213" i="1"/>
  <c r="H218" i="1"/>
  <c r="H242" i="1"/>
  <c r="H252" i="1"/>
  <c r="H259" i="1"/>
  <c r="H262" i="1"/>
  <c r="H266" i="1"/>
  <c r="H271" i="1"/>
  <c r="H280" i="1"/>
  <c r="H286" i="1"/>
  <c r="H297" i="1"/>
  <c r="H300" i="1"/>
  <c r="H335" i="1"/>
  <c r="H347" i="1"/>
  <c r="H360" i="1"/>
  <c r="H371" i="1"/>
  <c r="H373" i="1"/>
  <c r="H375" i="1"/>
  <c r="H389" i="1"/>
  <c r="H394" i="1"/>
  <c r="H413" i="1"/>
  <c r="H418" i="1"/>
  <c r="H422" i="1"/>
  <c r="H425" i="1"/>
  <c r="H429" i="1"/>
  <c r="H449" i="1"/>
  <c r="H460" i="1"/>
  <c r="H477" i="1"/>
  <c r="H482" i="1"/>
  <c r="H498" i="1"/>
  <c r="H504" i="1"/>
  <c r="H508" i="1"/>
  <c r="H524" i="1"/>
  <c r="H536" i="1"/>
  <c r="H548" i="1"/>
  <c r="H551" i="1"/>
  <c r="H560" i="1"/>
  <c r="H568" i="1"/>
  <c r="H574" i="1"/>
  <c r="H578" i="1"/>
  <c r="H585" i="1"/>
  <c r="H609" i="1"/>
  <c r="H614" i="1"/>
  <c r="H631" i="1"/>
  <c r="H638" i="1"/>
  <c r="H642" i="1"/>
  <c r="H645" i="1"/>
  <c r="H651" i="1"/>
  <c r="H674" i="1"/>
  <c r="H687" i="1"/>
  <c r="H693" i="1"/>
  <c r="H699" i="1"/>
  <c r="H703" i="1"/>
  <c r="H710" i="1"/>
  <c r="I31" i="1"/>
  <c r="H31" i="1"/>
  <c r="H39" i="1"/>
  <c r="H45" i="1"/>
  <c r="H57" i="1"/>
  <c r="H118" i="1"/>
  <c r="I538" i="1"/>
  <c r="H538" i="1"/>
  <c r="I378" i="1"/>
  <c r="H378" i="1"/>
  <c r="H191" i="1"/>
  <c r="H204" i="1"/>
  <c r="H510" i="1"/>
  <c r="H514" i="1"/>
  <c r="H517" i="1"/>
  <c r="H26" i="1"/>
  <c r="H14" i="1"/>
  <c r="I17" i="1"/>
  <c r="H17" i="1"/>
  <c r="H23" i="1"/>
  <c r="H54" i="1"/>
  <c r="H60" i="1"/>
  <c r="H62" i="1"/>
  <c r="H65" i="1"/>
  <c r="I697" i="1"/>
  <c r="H697" i="1"/>
  <c r="I439" i="1"/>
  <c r="H439" i="1"/>
  <c r="I597" i="1"/>
  <c r="H597" i="1"/>
  <c r="F180" i="1"/>
  <c r="H202" i="1"/>
  <c r="D180" i="1"/>
  <c r="F44" i="1"/>
  <c r="F53" i="1"/>
  <c r="F16" i="1"/>
  <c r="F22" i="1"/>
  <c r="D138" i="1"/>
  <c r="D162" i="1" s="1"/>
  <c r="E242" i="1"/>
  <c r="I242" i="1" s="1"/>
  <c r="D150" i="1" l="1"/>
  <c r="D163" i="1" s="1"/>
  <c r="F723" i="1"/>
  <c r="D723" i="1"/>
  <c r="H180" i="1"/>
  <c r="H211" i="1"/>
  <c r="H475" i="1"/>
  <c r="H16" i="1"/>
  <c r="H44" i="1"/>
  <c r="H680" i="1"/>
  <c r="H22" i="1"/>
  <c r="H53" i="1"/>
  <c r="H30" i="1"/>
  <c r="H542" i="1"/>
  <c r="H387" i="1"/>
  <c r="H607" i="1"/>
  <c r="H723" i="1" l="1"/>
  <c r="E300" i="1"/>
  <c r="I300" i="1" s="1"/>
  <c r="E186" i="1" l="1"/>
  <c r="I141" i="1"/>
  <c r="I96" i="1"/>
  <c r="I54" i="1"/>
  <c r="E710" i="1" l="1"/>
  <c r="I710" i="1" s="1"/>
  <c r="I703" i="1"/>
  <c r="E699" i="1"/>
  <c r="I699" i="1" s="1"/>
  <c r="E693" i="1"/>
  <c r="I693" i="1" s="1"/>
  <c r="E687" i="1"/>
  <c r="I674" i="1"/>
  <c r="I651" i="1"/>
  <c r="E645" i="1"/>
  <c r="I645" i="1" s="1"/>
  <c r="I642" i="1"/>
  <c r="E638" i="1"/>
  <c r="I638" i="1" s="1"/>
  <c r="E631" i="1"/>
  <c r="E614" i="1"/>
  <c r="I614" i="1" s="1"/>
  <c r="E609" i="1"/>
  <c r="E585" i="1"/>
  <c r="I585" i="1" s="1"/>
  <c r="E578" i="1"/>
  <c r="I578" i="1" s="1"/>
  <c r="I574" i="1"/>
  <c r="E568" i="1"/>
  <c r="I568" i="1" s="1"/>
  <c r="E560" i="1"/>
  <c r="I560" i="1" s="1"/>
  <c r="E551" i="1"/>
  <c r="I548" i="1"/>
  <c r="E536" i="1"/>
  <c r="I536" i="1" s="1"/>
  <c r="E524" i="1"/>
  <c r="I524" i="1" s="1"/>
  <c r="E517" i="1"/>
  <c r="I517" i="1" s="1"/>
  <c r="E514" i="1"/>
  <c r="I514" i="1" s="1"/>
  <c r="I510" i="1"/>
  <c r="I508" i="1"/>
  <c r="I504" i="1"/>
  <c r="E498" i="1"/>
  <c r="I498" i="1" s="1"/>
  <c r="E482" i="1"/>
  <c r="I482" i="1" s="1"/>
  <c r="E477" i="1"/>
  <c r="I460" i="1"/>
  <c r="E449" i="1"/>
  <c r="I449" i="1" s="1"/>
  <c r="I429" i="1"/>
  <c r="E425" i="1"/>
  <c r="I425" i="1" s="1"/>
  <c r="E422" i="1"/>
  <c r="I422" i="1" s="1"/>
  <c r="E418" i="1"/>
  <c r="I418" i="1" s="1"/>
  <c r="E413" i="1"/>
  <c r="E394" i="1"/>
  <c r="I394" i="1" s="1"/>
  <c r="E389" i="1"/>
  <c r="I375" i="1"/>
  <c r="E373" i="1"/>
  <c r="I373" i="1" s="1"/>
  <c r="E360" i="1"/>
  <c r="I360" i="1" s="1"/>
  <c r="I347" i="1"/>
  <c r="E335" i="1"/>
  <c r="I335" i="1" s="1"/>
  <c r="I297" i="1"/>
  <c r="E286" i="1"/>
  <c r="I286" i="1" s="1"/>
  <c r="E280" i="1"/>
  <c r="I280" i="1" s="1"/>
  <c r="E271" i="1"/>
  <c r="I271" i="1" s="1"/>
  <c r="E266" i="1"/>
  <c r="I266" i="1" s="1"/>
  <c r="E262" i="1"/>
  <c r="I262" i="1" s="1"/>
  <c r="I259" i="1"/>
  <c r="E252" i="1"/>
  <c r="I252" i="1" s="1"/>
  <c r="E218" i="1"/>
  <c r="I218" i="1" s="1"/>
  <c r="E213" i="1"/>
  <c r="I207" i="1"/>
  <c r="I204" i="1"/>
  <c r="I191" i="1"/>
  <c r="E188" i="1"/>
  <c r="E184" i="1"/>
  <c r="E182" i="1"/>
  <c r="E155" i="1"/>
  <c r="I155" i="1" s="1"/>
  <c r="F153" i="1"/>
  <c r="E153" i="1"/>
  <c r="F147" i="1"/>
  <c r="E147" i="1"/>
  <c r="F128" i="1"/>
  <c r="E128" i="1"/>
  <c r="E118" i="1"/>
  <c r="I118" i="1" s="1"/>
  <c r="F109" i="1"/>
  <c r="F108" i="1" s="1"/>
  <c r="E109" i="1"/>
  <c r="I65" i="1"/>
  <c r="E62" i="1"/>
  <c r="I62" i="1" s="1"/>
  <c r="E60" i="1"/>
  <c r="I60" i="1" s="1"/>
  <c r="E57" i="1"/>
  <c r="I57" i="1" s="1"/>
  <c r="F48" i="1"/>
  <c r="E48" i="1"/>
  <c r="I45" i="1"/>
  <c r="I39" i="1"/>
  <c r="E26" i="1"/>
  <c r="E22" i="1" s="1"/>
  <c r="I23" i="1"/>
  <c r="F13" i="1"/>
  <c r="E14" i="1"/>
  <c r="I14" i="1" s="1"/>
  <c r="E387" i="1" l="1"/>
  <c r="I387" i="1" s="1"/>
  <c r="I631" i="1"/>
  <c r="E607" i="1"/>
  <c r="I607" i="1" s="1"/>
  <c r="I551" i="1"/>
  <c r="E542" i="1"/>
  <c r="I542" i="1" s="1"/>
  <c r="I413" i="1"/>
  <c r="I609" i="1"/>
  <c r="E475" i="1"/>
  <c r="I475" i="1" s="1"/>
  <c r="I477" i="1"/>
  <c r="E680" i="1"/>
  <c r="I680" i="1" s="1"/>
  <c r="I213" i="1"/>
  <c r="I389" i="1"/>
  <c r="I687" i="1"/>
  <c r="I26" i="1"/>
  <c r="I22" i="1"/>
  <c r="H13" i="1"/>
  <c r="I48" i="1"/>
  <c r="H48" i="1"/>
  <c r="I69" i="1"/>
  <c r="H69" i="1"/>
  <c r="H106" i="1"/>
  <c r="I106" i="1"/>
  <c r="H109" i="1"/>
  <c r="I109" i="1"/>
  <c r="H120" i="1"/>
  <c r="I120" i="1"/>
  <c r="H128" i="1"/>
  <c r="I128" i="1"/>
  <c r="H147" i="1"/>
  <c r="I147" i="1"/>
  <c r="H153" i="1"/>
  <c r="I153" i="1"/>
  <c r="F146" i="1"/>
  <c r="F152" i="1"/>
  <c r="F150" i="1" s="1"/>
  <c r="F47" i="1"/>
  <c r="F11" i="1" s="1"/>
  <c r="F105" i="1"/>
  <c r="F127" i="1"/>
  <c r="F125" i="1" s="1"/>
  <c r="F117" i="1"/>
  <c r="F64" i="1"/>
  <c r="I16" i="1"/>
  <c r="E44" i="1"/>
  <c r="I44" i="1" s="1"/>
  <c r="E53" i="1"/>
  <c r="I53" i="1" s="1"/>
  <c r="E105" i="1"/>
  <c r="E108" i="1"/>
  <c r="E127" i="1"/>
  <c r="E125" i="1" s="1"/>
  <c r="E152" i="1"/>
  <c r="E150" i="1" s="1"/>
  <c r="E180" i="1"/>
  <c r="E13" i="1"/>
  <c r="I13" i="1" s="1"/>
  <c r="E47" i="1"/>
  <c r="E146" i="1"/>
  <c r="E64" i="1"/>
  <c r="E117" i="1"/>
  <c r="I30" i="1"/>
  <c r="E371" i="1"/>
  <c r="E211" i="1" s="1"/>
  <c r="I202" i="1"/>
  <c r="E51" i="1" l="1"/>
  <c r="E723" i="1"/>
  <c r="F138" i="1"/>
  <c r="H138" i="1" s="1"/>
  <c r="I180" i="1"/>
  <c r="I64" i="1"/>
  <c r="H117" i="1"/>
  <c r="I117" i="1"/>
  <c r="H11" i="1"/>
  <c r="I47" i="1"/>
  <c r="H47" i="1"/>
  <c r="H152" i="1"/>
  <c r="I152" i="1"/>
  <c r="H140" i="1"/>
  <c r="I140" i="1"/>
  <c r="I371" i="1"/>
  <c r="H108" i="1"/>
  <c r="I108" i="1"/>
  <c r="H127" i="1"/>
  <c r="I127" i="1"/>
  <c r="H105" i="1"/>
  <c r="I105" i="1"/>
  <c r="H146" i="1"/>
  <c r="I146" i="1"/>
  <c r="E138" i="1"/>
  <c r="E11" i="1"/>
  <c r="F163" i="1"/>
  <c r="F51" i="1"/>
  <c r="F162" i="1"/>
  <c r="F115" i="1"/>
  <c r="E115" i="1"/>
  <c r="I138" i="1" l="1"/>
  <c r="I211" i="1"/>
  <c r="I723" i="1"/>
  <c r="I51" i="1"/>
  <c r="E162" i="1"/>
  <c r="I162" i="1" s="1"/>
  <c r="H115" i="1"/>
  <c r="I115" i="1"/>
  <c r="H162" i="1"/>
  <c r="H150" i="1"/>
  <c r="I150" i="1"/>
  <c r="H125" i="1"/>
  <c r="I125" i="1"/>
  <c r="H163" i="1"/>
  <c r="E161" i="1"/>
  <c r="I11" i="1"/>
  <c r="F161" i="1"/>
  <c r="E163" i="1"/>
  <c r="I163" i="1" s="1"/>
  <c r="I161" i="1" l="1"/>
  <c r="E164" i="1"/>
  <c r="F164" i="1"/>
  <c r="F168" i="1" s="1"/>
  <c r="E168" i="1" l="1"/>
  <c r="I164" i="1"/>
  <c r="I168" i="1" l="1"/>
  <c r="H96" i="1"/>
  <c r="H74" i="1"/>
  <c r="D64" i="1"/>
  <c r="H64" i="1" s="1"/>
  <c r="D51" i="1" l="1"/>
  <c r="H51" i="1" s="1"/>
  <c r="D161" i="1" l="1"/>
  <c r="H161" i="1" s="1"/>
  <c r="D164" i="1" l="1"/>
  <c r="H164" i="1" s="1"/>
  <c r="D168" i="1" l="1"/>
  <c r="H168" i="1" s="1"/>
</calcChain>
</file>

<file path=xl/comments1.xml><?xml version="1.0" encoding="utf-8"?>
<comments xmlns="http://schemas.openxmlformats.org/spreadsheetml/2006/main">
  <authors>
    <author>Author</author>
  </authors>
  <commentList>
    <comment ref="A7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  <comment ref="A176" author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<sst xmlns="http://schemas.openxmlformats.org/spreadsheetml/2006/main" count="722" uniqueCount="532">
  <si>
    <t xml:space="preserve">ОРГАНИЗАЦИОНА  КЛАСИФИКАЦИЈА </t>
  </si>
  <si>
    <t>Редни</t>
  </si>
  <si>
    <t>Конто</t>
  </si>
  <si>
    <t>ОПИС</t>
  </si>
  <si>
    <t>Индекс</t>
  </si>
  <si>
    <t>број</t>
  </si>
  <si>
    <t>6/4</t>
  </si>
  <si>
    <t>А</t>
  </si>
  <si>
    <t>Приходи од пореза (1+2+3+4+5+6)</t>
  </si>
  <si>
    <t>Приходи од пореза на доходак и добит</t>
  </si>
  <si>
    <t>Порез на доходак</t>
  </si>
  <si>
    <t>Порез на приходе од пољопривреде и шумарст</t>
  </si>
  <si>
    <t>Порез на ЛП приходе од само.дјелат.</t>
  </si>
  <si>
    <t>Порез на плату</t>
  </si>
  <si>
    <t>Порез на приходе од самосталне дјелатности</t>
  </si>
  <si>
    <t xml:space="preserve">Порез на приходе од сам. дјел у паушал. износу </t>
  </si>
  <si>
    <t>Порез на лична примања</t>
  </si>
  <si>
    <t xml:space="preserve">Порез на лична прим. лица која обављ само.дј </t>
  </si>
  <si>
    <t xml:space="preserve">Порез на имовину-Порез на непокретност </t>
  </si>
  <si>
    <t>Порез на имовину</t>
  </si>
  <si>
    <t>Порез на непокретност</t>
  </si>
  <si>
    <t>Порез на наслеђе и поклон</t>
  </si>
  <si>
    <t>Порез на финанс и капиталне трансакције</t>
  </si>
  <si>
    <t>Порез на пренос непокретности и права</t>
  </si>
  <si>
    <t>Порез на промет производа и услуга</t>
  </si>
  <si>
    <t>Порез на промет производа</t>
  </si>
  <si>
    <t>Општи порез на промет по општој стопи</t>
  </si>
  <si>
    <t>Општи порез на промет по нижој стопи</t>
  </si>
  <si>
    <t>Општи порез на промет деривата нафте</t>
  </si>
  <si>
    <t>Општи порез на промет дуванске прерађевине</t>
  </si>
  <si>
    <t>Општи порез на промет алкохолних пића</t>
  </si>
  <si>
    <t>Општи порез на промет кафе</t>
  </si>
  <si>
    <t>Општи порез на промет лож-уља</t>
  </si>
  <si>
    <t>Порез на промет услуга</t>
  </si>
  <si>
    <t>Општи порез на промет услуга по општој стопи</t>
  </si>
  <si>
    <t>Општи порез на промет услуга у паушал.износу</t>
  </si>
  <si>
    <t>Индиректни порези дозначени од УИО</t>
  </si>
  <si>
    <t>Остали порески приходи</t>
  </si>
  <si>
    <t>Порез на добитке од игара на срећу</t>
  </si>
  <si>
    <t>Б</t>
  </si>
  <si>
    <t>Непорески приходи (1+2+3+4)</t>
  </si>
  <si>
    <t>Приходи од фин. и нефин. имовине и
 позитивних курсних разлика</t>
  </si>
  <si>
    <t>Приходи од камата на готовину и готов.еквивал.</t>
  </si>
  <si>
    <t>Прих.од камата на новч.сред.на редов.рач.</t>
  </si>
  <si>
    <t>Приходи од камата за дате зајмове</t>
  </si>
  <si>
    <t xml:space="preserve">Приходи од камата на дате зајмове </t>
  </si>
  <si>
    <t>Приходи по основу позитивних курсних разлик</t>
  </si>
  <si>
    <t>Накнаде и таксе и прих. од пру.јав.ус.</t>
  </si>
  <si>
    <t>Административне таксе</t>
  </si>
  <si>
    <t>Општинске административне таксе</t>
  </si>
  <si>
    <t>Комуналне таксе</t>
  </si>
  <si>
    <t xml:space="preserve"> Комуналне таксе на фирму</t>
  </si>
  <si>
    <t>Накнаде по разним основама</t>
  </si>
  <si>
    <t>Накнаде за уређење грађ. земљишта</t>
  </si>
  <si>
    <t>Накнаде за коришћење грађ.земљишта</t>
  </si>
  <si>
    <t>Накнаде за промјену намјене пољоп. зем.</t>
  </si>
  <si>
    <t>Накнаде од прод.шум.дрв.сортимен.</t>
  </si>
  <si>
    <t>Накнада за воде за пиће у јавном водоснабдј.</t>
  </si>
  <si>
    <t>Накнада за воду за друге намјене за људску упо</t>
  </si>
  <si>
    <t>Накнада за употребљену воду</t>
  </si>
  <si>
    <t>Нак.за воде и мине. воде које се кор за флаши.</t>
  </si>
  <si>
    <t>Нак.за заштиту вода коју плаћају вл. тран. ср</t>
  </si>
  <si>
    <t>Накнада за испуштанје отпадних вода</t>
  </si>
  <si>
    <t>Нак.за искориштену воду за произ. ел.енергије</t>
  </si>
  <si>
    <t>Накнада за коришћење добара од општег инт</t>
  </si>
  <si>
    <t>Накнада за извађени материјал</t>
  </si>
  <si>
    <t>Приходи од пружања јавних услуга</t>
  </si>
  <si>
    <t>Властити приходи општине</t>
  </si>
  <si>
    <t>Остали приходи</t>
  </si>
  <si>
    <t>Властити приходи буџетских корисника</t>
  </si>
  <si>
    <t>Властити приходи буџ. Корис.-Центар за соц рад</t>
  </si>
  <si>
    <t>Властити приходи буџ. Корис.-СШЦ</t>
  </si>
  <si>
    <t>Новчане казне</t>
  </si>
  <si>
    <t>Одузета имов.кор.из сред.до.про.одуз.пред.</t>
  </si>
  <si>
    <t>Нов.казне за прекршаје и одузета имов.корист</t>
  </si>
  <si>
    <t>Остали непорески приходи</t>
  </si>
  <si>
    <t>Остали  непорески приходи</t>
  </si>
  <si>
    <t>Средства лутрије за хуманитарне сврхе</t>
  </si>
  <si>
    <t>Остали републички непорески приходи</t>
  </si>
  <si>
    <t>Остали општински непорески приходи</t>
  </si>
  <si>
    <t xml:space="preserve">Остали укинути општински приходи </t>
  </si>
  <si>
    <t>В</t>
  </si>
  <si>
    <t>Грантови</t>
  </si>
  <si>
    <t>Грантови из иностранства</t>
  </si>
  <si>
    <t>Текући грантови из иностранства</t>
  </si>
  <si>
    <t>Грантови у земљи</t>
  </si>
  <si>
    <t>Текући грантови од правних лица</t>
  </si>
  <si>
    <t>Г</t>
  </si>
  <si>
    <t>Трансфери између буџетских јединица</t>
  </si>
  <si>
    <t>Трансфери између буџ јединица разл.нивоа в</t>
  </si>
  <si>
    <t>Трансфери јединицама локалне самоуправе</t>
  </si>
  <si>
    <t>Трансфери јед. лок.самоуправе за подр буџету</t>
  </si>
  <si>
    <t>Трансфери јед.лок.сам.за пројекте туризма</t>
  </si>
  <si>
    <t>Трансфери јед.лпк.сам.за пројекте из обл.културе</t>
  </si>
  <si>
    <t>Трансфери јед.лок.сам.за социјалну заштиту</t>
  </si>
  <si>
    <t>Остали трансфери јединицама локалне самоуп</t>
  </si>
  <si>
    <t>Д</t>
  </si>
  <si>
    <t>Примици за нефинансијску имовину</t>
  </si>
  <si>
    <t>Примици за зграде и објекте</t>
  </si>
  <si>
    <t>Примици за спортско рекреативне објекте</t>
  </si>
  <si>
    <t>Примици за непроизведену сталну имовину</t>
  </si>
  <si>
    <t>Примици за земљиште</t>
  </si>
  <si>
    <t>Примици за остало грађевинско земљиште</t>
  </si>
  <si>
    <t>Ђ</t>
  </si>
  <si>
    <t>Примици од финансијске имовине</t>
  </si>
  <si>
    <t>Примици од финансијске им овине</t>
  </si>
  <si>
    <t>Примици од акција и учешћа у капиталу</t>
  </si>
  <si>
    <t>Учешће у капиталу јавних предузећа</t>
  </si>
  <si>
    <t>Примици од наплате датих зајмова</t>
  </si>
  <si>
    <t>Примици од наплате зајмова</t>
  </si>
  <si>
    <t>ПРИХОДИ  (А+Б+В+Г)</t>
  </si>
  <si>
    <t>ПРИМИЦИ (Д)</t>
  </si>
  <si>
    <t>ПРИМИЦИ (Ђ)</t>
  </si>
  <si>
    <t>ПРИХОДИ И ПРИМИЦИ (А+Б+В+Г+Д+Ђ)</t>
  </si>
  <si>
    <t>Е</t>
  </si>
  <si>
    <t>Ж</t>
  </si>
  <si>
    <t>УКУПНО А+Б+В+Г+Д+Ђ+E+Ж</t>
  </si>
  <si>
    <t>функ</t>
  </si>
  <si>
    <t>ција</t>
  </si>
  <si>
    <t>A</t>
  </si>
  <si>
    <t>0 080 110</t>
  </si>
  <si>
    <t>СКУПШТИНА ОПШТИНЕ</t>
  </si>
  <si>
    <t>Расходи по основу закупа</t>
  </si>
  <si>
    <t>Закуп за потребе изборне комисије</t>
  </si>
  <si>
    <t>Расходи за ел.енергију, комуналних,
комуникационих и транспортних услуга</t>
  </si>
  <si>
    <t>Расходи по основу путовања и смјештаја</t>
  </si>
  <si>
    <t xml:space="preserve">Остали расходи </t>
  </si>
  <si>
    <t>Котизација</t>
  </si>
  <si>
    <t>Расходи за бруто накнаде чл.комисија и радних тиј.</t>
  </si>
  <si>
    <t>Расходи за бруто накнаде - изборна комисија</t>
  </si>
  <si>
    <t>Расходи за бруто накнаде скупштинским одборницима</t>
  </si>
  <si>
    <t>Расходи за бруто накнаде за приврем.и поврем.послове</t>
  </si>
  <si>
    <t>Остали непоменути расходи</t>
  </si>
  <si>
    <t>0 080 190</t>
  </si>
  <si>
    <t>ОСТАЛА БУЏЕТСКА ПОТРОШЊА</t>
  </si>
  <si>
    <t>0 080 200</t>
  </si>
  <si>
    <t>МЈЕСНЕ ЗАЈЕДНИЦЕ</t>
  </si>
  <si>
    <t>Расходи за остале бруто накнаде МЗ</t>
  </si>
  <si>
    <t>0 080 130</t>
  </si>
  <si>
    <t>Расходи за бруто плате</t>
  </si>
  <si>
    <t>Расходи за нето плату</t>
  </si>
  <si>
    <t>Расходи за порезе и доприносе на плату</t>
  </si>
  <si>
    <t>Расх. за бруто накнаде и осталих лич.прим. зап.</t>
  </si>
  <si>
    <t>Расходи за накнаде превоза на посао и с посла</t>
  </si>
  <si>
    <t>Расходи за накнаде коришћења личног возила</t>
  </si>
  <si>
    <t>Расходи за накнаде за топли оброк</t>
  </si>
  <si>
    <t>Расходи за регрес за годишњи одмор</t>
  </si>
  <si>
    <t>Расходи за јубиларне награде</t>
  </si>
  <si>
    <t>Расходи за порезе и доприносе на накнаде</t>
  </si>
  <si>
    <t>Расходи по основу утрошка ел.енергије</t>
  </si>
  <si>
    <t>Расходи по основу утрошка дрвета</t>
  </si>
  <si>
    <t>Расходи по основу утрошка лож-уља</t>
  </si>
  <si>
    <t>Расходи за услуге водовода и канализације</t>
  </si>
  <si>
    <t>Расходи за услуге дератизације, кафилерије</t>
  </si>
  <si>
    <t>Расходи за комуникационе услуге</t>
  </si>
  <si>
    <t>Расходи за услуге превоза - штампа</t>
  </si>
  <si>
    <t>Расходи за режијски материјал</t>
  </si>
  <si>
    <t>Расходи за канцеларијски материјал</t>
  </si>
  <si>
    <t>Расходи за остал. материјал за одржавање чистоће</t>
  </si>
  <si>
    <t>Расходи за стручну литературу, часописе</t>
  </si>
  <si>
    <t>Расходи за остали режијски материјал</t>
  </si>
  <si>
    <t>Расходи за материјал за посебне намјене</t>
  </si>
  <si>
    <t>Расходи за материјал за потребе цивилне заштите</t>
  </si>
  <si>
    <t>Расходи за текуће одржавање</t>
  </si>
  <si>
    <t>Расходи за текуће одржавање зграда</t>
  </si>
  <si>
    <t>Расходи за текуће одржавање опреме(aути, aпaрaти....)</t>
  </si>
  <si>
    <t>Расходи по основу дневница за службена путовања</t>
  </si>
  <si>
    <t>Расходи по основу јавног превоза на сл.путовањима</t>
  </si>
  <si>
    <t>Расходи по основу утрошка горива</t>
  </si>
  <si>
    <t>Расходи за стручне услуге</t>
  </si>
  <si>
    <t>Расходи за услуге платног промета</t>
  </si>
  <si>
    <t>Расходи за осигурање возила - регистрација</t>
  </si>
  <si>
    <t>Расходи за осигурање запослених</t>
  </si>
  <si>
    <t>Расходи за услуге штампања, увезивања</t>
  </si>
  <si>
    <t xml:space="preserve">Расходи за услуге објављивања тендера, огласа </t>
  </si>
  <si>
    <t>Расходи за компјутерске услуге</t>
  </si>
  <si>
    <t>Расходи за остале ст.ус.- првост.љекарска комисија</t>
  </si>
  <si>
    <t>Расходи за услуге одржавања јавних површина
и заштите животне средине</t>
  </si>
  <si>
    <t>Расходи за услуге зимске службе</t>
  </si>
  <si>
    <t>Расходи за услуге чишћења јавних површина</t>
  </si>
  <si>
    <t>Расходи по основу јавне расвјете</t>
  </si>
  <si>
    <t>Расходи по основу утрошка воде на јавним површ.</t>
  </si>
  <si>
    <t>Расходи за остале услуге одржавања јавних површ.</t>
  </si>
  <si>
    <t>Расходи за стручне испите запослених</t>
  </si>
  <si>
    <t>Расходи по основу котизација, савјетовања и симпоз</t>
  </si>
  <si>
    <t>Расходи за бруто накнаде по уговору о дјелу</t>
  </si>
  <si>
    <t>Расходи по основу репрезентације у земљи</t>
  </si>
  <si>
    <t>Расходи за прославу празника, орг.пријема</t>
  </si>
  <si>
    <t>Расходи по основу осталих доприноса, јавних такси</t>
  </si>
  <si>
    <t>Расходи по основу чланарина - Савез градова</t>
  </si>
  <si>
    <t>Субвенције</t>
  </si>
  <si>
    <t>Текући грантови политичким организацијама</t>
  </si>
  <si>
    <t>СРД "Језеро"</t>
  </si>
  <si>
    <t>Текући грантови вјерским организацијама и удр.</t>
  </si>
  <si>
    <t>Текући грантови орг и удр.-Борачка организација</t>
  </si>
  <si>
    <t>Удружења     - Удружење пензионера</t>
  </si>
  <si>
    <t>"              "   -Удружење родитеља са 4 и више дјеце</t>
  </si>
  <si>
    <t>Удружење "Нада" -редовна дјелатност</t>
  </si>
  <si>
    <t>Текући грантови Дому здравља</t>
  </si>
  <si>
    <t>"                                 "     ОШ Рудо</t>
  </si>
  <si>
    <t>"                                 "     ОШ Штрпца</t>
  </si>
  <si>
    <t>Српско културно и просвјетно др."Просвјета" Рудо</t>
  </si>
  <si>
    <t>Остали текући грантови-Удружење пчелара</t>
  </si>
  <si>
    <t>"                      "               -Информативни центар</t>
  </si>
  <si>
    <t>Остали текући грантови у земњи-заштита живот.</t>
  </si>
  <si>
    <t>Дознаке грађанима које се исплаћују из буџета</t>
  </si>
  <si>
    <t>Текуће помоћи породицама палих бораца,РВИ и ЦЖ</t>
  </si>
  <si>
    <t>Текуће помоћи избјеглим и расељеним лицима</t>
  </si>
  <si>
    <t>Текуће помоћи ученицима - превоз ђака</t>
  </si>
  <si>
    <t>Текуће помоћи - ( непогоде, штeтe...)</t>
  </si>
  <si>
    <t xml:space="preserve">Остале текуће дознаке грађанима </t>
  </si>
  <si>
    <t>ИЗДАЦИ ЗА НЕФИНАНСИЈСКУ ИМОВИНУ</t>
  </si>
  <si>
    <t>Издаци за набавку постројења и опреме</t>
  </si>
  <si>
    <t>Издаци за нематеријалну произведену имовину</t>
  </si>
  <si>
    <t>Издаци за прибављање земљишта</t>
  </si>
  <si>
    <t>Издаци за осталу нематеријалну имовину</t>
  </si>
  <si>
    <t>Издаци за ситан инвентар и униформе</t>
  </si>
  <si>
    <t>ИЗДАЦИ ЗА ФИНАНСИЈСКУ ИМОВИНУ</t>
  </si>
  <si>
    <t>Издаци за  учешће у капиталу</t>
  </si>
  <si>
    <t>Издаци за учешће у капиталу</t>
  </si>
  <si>
    <t>Издаци за дате зајмове</t>
  </si>
  <si>
    <t>Буџетска резерва</t>
  </si>
  <si>
    <t>0 080 300</t>
  </si>
  <si>
    <t>ЦЕНТАР ЗА СОЦИЈАЛНИ РАД</t>
  </si>
  <si>
    <t>Расходи за материјал за одржавање чистоће</t>
  </si>
  <si>
    <t>Расходи за текуће одржавање опреме</t>
  </si>
  <si>
    <t>Расходи за остало текуће одржавање</t>
  </si>
  <si>
    <t>Расходи за осигурање возила-регистрација</t>
  </si>
  <si>
    <t>Расходи за услуге вјештачења</t>
  </si>
  <si>
    <t>Расходи бруто накнада чланова УО и НО</t>
  </si>
  <si>
    <t>Остали расходи по судским рјешењима</t>
  </si>
  <si>
    <t>Сталне новчане помоћи</t>
  </si>
  <si>
    <t>Додатак за туђу његу</t>
  </si>
  <si>
    <t>Једнократне новчане помоћи</t>
  </si>
  <si>
    <t>Текуће дознаке грађанима из буџета</t>
  </si>
  <si>
    <t>Издвајања за здравствено осигурање штићеника</t>
  </si>
  <si>
    <t>Дознаке пружаоцима услуга соц.заштите</t>
  </si>
  <si>
    <t>Дознаке пружаоцима услуга соц.заш.за помоћ у кући</t>
  </si>
  <si>
    <t>Дознаке установама соц.заштите за смјештај штићен</t>
  </si>
  <si>
    <t>Дознаке хранитељ. породицама за смј.штићеника</t>
  </si>
  <si>
    <t>0 080 930</t>
  </si>
  <si>
    <t>Расходи за остале услуге превоза</t>
  </si>
  <si>
    <t>Расходи за лијекове</t>
  </si>
  <si>
    <t>Расходи за остале услуге осигурања</t>
  </si>
  <si>
    <t>Расходи за услуге овјере и верификације</t>
  </si>
  <si>
    <t>Расходи за остале стручне услуге</t>
  </si>
  <si>
    <t>Расходи за бруто накнаде члан. управних и надзорних о</t>
  </si>
  <si>
    <t>Расходи за бруто наканде за прив. и поврем. послове</t>
  </si>
  <si>
    <t>Расходи за остале бруто накнаде за рад ван рад.односа</t>
  </si>
  <si>
    <t>Расходи по основу манифестација</t>
  </si>
  <si>
    <t>Остали расходи по основу репрезентације</t>
  </si>
  <si>
    <t>Расходи по основу чланарина</t>
  </si>
  <si>
    <t>Текуће помоћи спортистима</t>
  </si>
  <si>
    <t>Издаци за набавку опреме</t>
  </si>
  <si>
    <t>Издаци за набавку спортске опреме</t>
  </si>
  <si>
    <t>0 815 075</t>
  </si>
  <si>
    <t>СРЕДЊОШКОЛСКИ  ЦЕНТАР  РУДО</t>
  </si>
  <si>
    <t>Расходи по основу утрошка угља</t>
  </si>
  <si>
    <t>Расходи за услуге одвоза смећа</t>
  </si>
  <si>
    <t>Расходи за услуге превоза</t>
  </si>
  <si>
    <t>Расходи за материјал за образовање, науку и културу</t>
  </si>
  <si>
    <t>Расходи за текуће одржавање аута</t>
  </si>
  <si>
    <t>Расходи за текуће одржавање канцеларијске опреме</t>
  </si>
  <si>
    <t>Расходи за остале услуге и матер.за тек поправке опр.</t>
  </si>
  <si>
    <t>Расходи за услуге финанс.посредовања</t>
  </si>
  <si>
    <t>Расходи за услуге осигурања</t>
  </si>
  <si>
    <t>Расходи за стручно усавршавање запослених</t>
  </si>
  <si>
    <t>Остали расходи за стручно усавршавање запослених</t>
  </si>
  <si>
    <t>Расходи по основу репрезентације</t>
  </si>
  <si>
    <t>Издаци за инвестиционо одржавање</t>
  </si>
  <si>
    <t>0 080 500</t>
  </si>
  <si>
    <t>ЈУ ЦКПД "ПРОСВЈЕТА" РУДО</t>
  </si>
  <si>
    <t>Расходи за накнаде за коришћење личног возила</t>
  </si>
  <si>
    <t>Расходи за текуће одржаванје</t>
  </si>
  <si>
    <t>Расходи потовања и смјештаја</t>
  </si>
  <si>
    <t>Расходи по основу смјештаја и хране на сл. Путу</t>
  </si>
  <si>
    <t>Расходи по основу дневница за сл. Путовање у иностр</t>
  </si>
  <si>
    <t>Расходи за бруто накнаде за КУД Бијело Брдо</t>
  </si>
  <si>
    <t>Расходи по основу пријема и манифестација</t>
  </si>
  <si>
    <t>Расходи по основу маниф-Видаковићеви дани</t>
  </si>
  <si>
    <t>Расходи по основу допр.за проф.рехабилитац. инвалида</t>
  </si>
  <si>
    <t>Издаци за набавку рачунарске опреме</t>
  </si>
  <si>
    <t>0 818 024</t>
  </si>
  <si>
    <t>Расходи за коришћење фиксног телефона</t>
  </si>
  <si>
    <t>Расходи за коришћење интернета</t>
  </si>
  <si>
    <t>Расходи за поштанске услуге</t>
  </si>
  <si>
    <t>Расходи по основу смјештаја и хране на сл  путу</t>
  </si>
  <si>
    <t>Расходи по основу јавног превоза на сл путу</t>
  </si>
  <si>
    <t>Расходи за услуге рекламе и пропаганде</t>
  </si>
  <si>
    <t>Расходи за брито накнаде члан. Управног одбора</t>
  </si>
  <si>
    <t xml:space="preserve">Расходи за комуналне услуге </t>
  </si>
  <si>
    <t>Властити приходи буџ корисн.-ЦКПД"Просвјета"</t>
  </si>
  <si>
    <t>Издаци за набавку постројења и опреме-намјештај</t>
  </si>
  <si>
    <t>Приходи од закупа и ренте</t>
  </si>
  <si>
    <t>Приходи од давања у закуп објеката (земљиште)</t>
  </si>
  <si>
    <t>Примици за паркове и тргове</t>
  </si>
  <si>
    <t>Расходи за остали канцеларијски материјал</t>
  </si>
  <si>
    <t>Текући грантови хуман.организацијама и удр. ЦК</t>
  </si>
  <si>
    <t xml:space="preserve">Текући грант.омладинским орг.и удруж. Савјет младих </t>
  </si>
  <si>
    <t>Расходи за услуге одржавања рачунара</t>
  </si>
  <si>
    <t>Расходи за стручну литературу</t>
  </si>
  <si>
    <t>Расходи за порезе и доприносе</t>
  </si>
  <si>
    <t>Расходи за услуге рекламе и пропаганде и односа с јав.</t>
  </si>
  <si>
    <t>Расходи за услугу штампања, копирања и сл.</t>
  </si>
  <si>
    <t>Расходи за текуће одржавање опреме за образовање</t>
  </si>
  <si>
    <t>Расходи за материјал за потребе ватрогасних служби</t>
  </si>
  <si>
    <t>Расходи за увећање бруто плата за прековремени рад</t>
  </si>
  <si>
    <t>Расходи за тек одржавање и материјал за оправке</t>
  </si>
  <si>
    <t>Рас. за текуће одржавање осталих објеката(путeви,...)</t>
  </si>
  <si>
    <t>Субвенције непроф.субјектима из области пољопривр.</t>
  </si>
  <si>
    <t>Рас. за текуће одржавање спортско-рекреативних тер.</t>
  </si>
  <si>
    <t>Рас. за набавку остале опреме за култ.опрема за КУД</t>
  </si>
  <si>
    <t>Капиталне помоћи породици</t>
  </si>
  <si>
    <t>Накнада за воде за индустријске процесе</t>
  </si>
  <si>
    <t>Накнада за узгој рибе</t>
  </si>
  <si>
    <t>Накнада за воде за узгој рибе</t>
  </si>
  <si>
    <t>Издаци за набавку канцеларијског намјештаја</t>
  </si>
  <si>
    <t>Рас.за остале усл.и материјал за тек.попр.и одрж.зграда</t>
  </si>
  <si>
    <t>Издаци за набавку библиотекарских књига</t>
  </si>
  <si>
    <t>Издаци за набавку машина и уређаја</t>
  </si>
  <si>
    <t>Расходи за остале административне услуге</t>
  </si>
  <si>
    <t>Расходи за струче испите запослених</t>
  </si>
  <si>
    <t>ИЗДАЦИ ЗА ОТПЛАТУ ДУГОВА</t>
  </si>
  <si>
    <t>Издаци за отплату осталих дугова</t>
  </si>
  <si>
    <r>
      <t>6⁄</t>
    </r>
    <r>
      <rPr>
        <b/>
        <sz val="9.9"/>
        <color theme="1"/>
        <rFont val="Times New Roman"/>
        <family val="1"/>
      </rPr>
      <t>5</t>
    </r>
  </si>
  <si>
    <t>Конц.накнаде за кориш.природ.и др.добара од опш.ин.</t>
  </si>
  <si>
    <t>Расходи за комуникационе услуге (ПТТ услуге)</t>
  </si>
  <si>
    <t>Накнаде за кориштење минералних сир.(шљунак,пијесак)</t>
  </si>
  <si>
    <t>Изд.за инвес.одж.рекон.и адаптац.објеката образ.инс.</t>
  </si>
  <si>
    <t>Издац.за набавку канц.опреме, алата и инвентара</t>
  </si>
  <si>
    <t>Издац.за набав.опреме за образ.науку,културу и спорт</t>
  </si>
  <si>
    <t>Расходи за остали материјал за одржавање чистоће</t>
  </si>
  <si>
    <t>Расходи за бруто накнаде за КУД Миоче и Штрпци</t>
  </si>
  <si>
    <t>Исхрана штићеника у центру</t>
  </si>
  <si>
    <t>Издаци за изградњу и прибав. зграда и објеката</t>
  </si>
  <si>
    <t>Рафтинг клуб "Валине"</t>
  </si>
  <si>
    <t>ЦОД "ЛУНА -дјечија играоница</t>
  </si>
  <si>
    <t>Расходи по основу котизација</t>
  </si>
  <si>
    <t>Расходи за услуге објављивања тендера и огласа</t>
  </si>
  <si>
    <t xml:space="preserve">Расходи за остале стручне услуге </t>
  </si>
  <si>
    <t>Добровољно ватрогасно друштво Рудо</t>
  </si>
  <si>
    <t>Расходи за услуге информисања и медија</t>
  </si>
  <si>
    <t>расходи по основу манифестација</t>
  </si>
  <si>
    <t>Комунална такса за коришћ.рекламних паноа</t>
  </si>
  <si>
    <t>ЈУ за развој туризма и спорта</t>
  </si>
  <si>
    <t>Удружење малинара "Малина" Рудо</t>
  </si>
  <si>
    <t>Рас.по основу осталих доприноса-фонд солидарности</t>
  </si>
  <si>
    <t>Посебна републичка такса</t>
  </si>
  <si>
    <t>Расходи за бруто накнаде-бирачки одбори</t>
  </si>
  <si>
    <t>Расходи за компјутерски материјал</t>
  </si>
  <si>
    <t>Средства за фин. мјера заштите од пожара</t>
  </si>
  <si>
    <t>Расходи за обрасце и папир</t>
  </si>
  <si>
    <t>Расходи по основу допр.за проф.рехаб.инвалида</t>
  </si>
  <si>
    <t>Расходи за остали медицински и лабораторијски м.</t>
  </si>
  <si>
    <t xml:space="preserve"> </t>
  </si>
  <si>
    <t>Приходи од закупнине земљишта</t>
  </si>
  <si>
    <t>Остали капитални грантови из земље</t>
  </si>
  <si>
    <t>Расходи за нето за минули рад</t>
  </si>
  <si>
    <t>Расходи по основу днвница за сл.путовања у земљи</t>
  </si>
  <si>
    <t>Расходи за накнаду плата запослених за вријеме бол.</t>
  </si>
  <si>
    <t>Расходи за нето плате за вр.бол.које се не рефундира</t>
  </si>
  <si>
    <t>Расходи за отпремнине по колективном уговору</t>
  </si>
  <si>
    <t>расходи за новчане помоћи у сл.смрти чл.уже пород.</t>
  </si>
  <si>
    <t>Расходи у случају теже болести</t>
  </si>
  <si>
    <t>расходи за остале једнократне помоћи</t>
  </si>
  <si>
    <t>Расходи за бруто накнаде волонтерима</t>
  </si>
  <si>
    <t>Остали текући грантови-КП Услуга Рудо</t>
  </si>
  <si>
    <t>ЦОД "ЛУНА -подршка женском предузетништву</t>
  </si>
  <si>
    <t>Удружена жена "ЕВА" Рудо</t>
  </si>
  <si>
    <t>Расходи по судским рјешења</t>
  </si>
  <si>
    <t>Расходи по основу главнице дуга по судским рјеш.</t>
  </si>
  <si>
    <t>Расходи по основу камате по судским рјешењима</t>
  </si>
  <si>
    <t>Расходи по основу адвокатских и прав.услуга по судс.р</t>
  </si>
  <si>
    <t>Расходи за отпремнине и једнократне помоћи(бруто)</t>
  </si>
  <si>
    <t>Расходи за увећање основне плате за минули рад</t>
  </si>
  <si>
    <t>Расходи по основу дневница за сл.путовања</t>
  </si>
  <si>
    <t>Расходи по основу превоза личним воз.на сл.путу</t>
  </si>
  <si>
    <t>Расходи по основу дн.за сл.путовање у иностранство</t>
  </si>
  <si>
    <t>расходи за остале финансијске услуге</t>
  </si>
  <si>
    <t>Расходи по основу дневница за служб.пут.у земљи</t>
  </si>
  <si>
    <t>Расходи за накнаде и остала лична пр.запосл.</t>
  </si>
  <si>
    <t xml:space="preserve">Расходи за накнаду плаа запослени за вријеме  бол. </t>
  </si>
  <si>
    <t>Расходи за нето пл за вријеме бол које се не рефундира</t>
  </si>
  <si>
    <t>Расходи за увећање накнаде плате за минули рад</t>
  </si>
  <si>
    <t>Расходи за порезе и допр на накнаде плате за вр бол</t>
  </si>
  <si>
    <t>Издаци за набавку сценске и поз</t>
  </si>
  <si>
    <t>Расходи по основу утрошка нафте</t>
  </si>
  <si>
    <t>Расходи по основу утрошка електричне енергије</t>
  </si>
  <si>
    <t>Остали капитални грантови непрофитним субјектима</t>
  </si>
  <si>
    <t>ОПШТИНСКА УПРАВА</t>
  </si>
  <si>
    <t>Расходи за увећање накнаде за минули рад</t>
  </si>
  <si>
    <t>Расходи за остал накнаде</t>
  </si>
  <si>
    <t>Комуналне таксе за држање мот.</t>
  </si>
  <si>
    <t>Капитални грантови од физичких лица</t>
  </si>
  <si>
    <t>Капитални грантови хуманитарним орг.</t>
  </si>
  <si>
    <t xml:space="preserve">Расходи за бруто накнаде члановима комисије -  (мртвозорство, давање стручног  мишљења-уплаћује инвеститор) </t>
  </si>
  <si>
    <t>Расходи за услуге нотара</t>
  </si>
  <si>
    <t>Расходи по основу осталог закупа</t>
  </si>
  <si>
    <t xml:space="preserve">Издаци за инвест. Одржавање, реконструкцију  
адаптацију зграда и објеката
 </t>
  </si>
  <si>
    <t>Расходи за текуће одржавање опреме-аута</t>
  </si>
  <si>
    <t>Расходи за бруто накнаде члановима комисије-УО</t>
  </si>
  <si>
    <t>Расходи за драмску секцију</t>
  </si>
  <si>
    <t>Расходи за услуге одржавања програма</t>
  </si>
  <si>
    <t>Набавка опреме-клима уређаја</t>
  </si>
  <si>
    <t>Текуће помоћи породици и дјеци</t>
  </si>
  <si>
    <t>Остали капитални грантови појединцима</t>
  </si>
  <si>
    <t xml:space="preserve">Дознаке пружаоцима услуга социјалне заштите </t>
  </si>
  <si>
    <t>Расходи за закуп простора</t>
  </si>
  <si>
    <t>Расходи за остале комуникационе услуге</t>
  </si>
  <si>
    <t>Расходи за остале образ.и едукативне услуге</t>
  </si>
  <si>
    <t>Расходи за нето плате за вр.боловања које се не реф.</t>
  </si>
  <si>
    <t>Расходи за увећањ плате за минули рад</t>
  </si>
  <si>
    <t>расходи за порезе и доп.на накнаду за вриј.бол.</t>
  </si>
  <si>
    <t>Расходи за порезе и допр. на накнаду пл.за вриј.бол.</t>
  </si>
  <si>
    <t>Расходи за накн. плата запосл.за вријеме боловања</t>
  </si>
  <si>
    <t>Расходи по основу смјештаја на служб. Путовању</t>
  </si>
  <si>
    <t>Расџ.за смјештај и храну на сл.путу у земљи</t>
  </si>
  <si>
    <t>Трансфери ентитету</t>
  </si>
  <si>
    <t>Буџет</t>
  </si>
  <si>
    <t>Расходи за компјутерске услуге (Итинерис,трезор,)</t>
  </si>
  <si>
    <t xml:space="preserve"> ПРИХОДИ И ПРИМИЦИ </t>
  </si>
  <si>
    <t xml:space="preserve">  РАСХОДИ И ИЗДАЦИ  </t>
  </si>
  <si>
    <t>УСТАНОВА ЗА РАЗВОЈ  ТУРИЗМА И СПОРТА  РУДО</t>
  </si>
  <si>
    <t>УКУПНИ БУЏ. ИЗДАЦИ (А+Б+В+Г+Д+Ђ+Е+Ж)</t>
  </si>
  <si>
    <t>Концесиона накнада за кориштење пр.ресурса</t>
  </si>
  <si>
    <t>Планинарска спортска организација "Вихра"</t>
  </si>
  <si>
    <t>Удружење повратника у Полимље-ПУП</t>
  </si>
  <si>
    <t>Капитални грантови јавним нефинансијским субј.</t>
  </si>
  <si>
    <t>Капитални грантови нефинансијским субјектима</t>
  </si>
  <si>
    <t>Субвенције непрофитним субјектима</t>
  </si>
  <si>
    <t>Расходи по основу допр.за инв.</t>
  </si>
  <si>
    <t>Расходи по основу смјештаја у иностранству</t>
  </si>
  <si>
    <t>Примици за остале стамбене објекте</t>
  </si>
  <si>
    <t>Расходи по основу плата-порез</t>
  </si>
  <si>
    <t>расходи за накнаде за топли оброк-порез</t>
  </si>
  <si>
    <t>Расходи за накнаду плата за вријеме бол.порез на дох.</t>
  </si>
  <si>
    <t>расходи за огрев-пелет</t>
  </si>
  <si>
    <t>Расходи за бруто накнаде члановима комисија</t>
  </si>
  <si>
    <t>Личне инвалиднине</t>
  </si>
  <si>
    <t xml:space="preserve"> Расходи за плату за вр.болов.које се не реф-порез</t>
  </si>
  <si>
    <t>Расходи за накнаде за топли обр.и друге-порез</t>
  </si>
  <si>
    <t>Расходи за накнаде за топли оброк -порез</t>
  </si>
  <si>
    <t>Расходи по основу плата-порез на доходак</t>
  </si>
  <si>
    <t>Расходи по основу накнада за  то-порез на доходак</t>
  </si>
  <si>
    <t>Расходи за накнаду пл.за вријеме пор.које се не реф.</t>
  </si>
  <si>
    <t>Расходи за накн.пла које се не реф.-порез на доходак</t>
  </si>
  <si>
    <t>Cредства револвинг фонда</t>
  </si>
  <si>
    <t>Средства суфицита из претходне године</t>
  </si>
  <si>
    <t>Расходи за отпремнине и једнократне помоћи</t>
  </si>
  <si>
    <t>Расходи за новчане помоћи у случају смрти чл.уже пор</t>
  </si>
  <si>
    <t>Расходи за   доприносе на плату</t>
  </si>
  <si>
    <t>Расходи за  доприносе на плату</t>
  </si>
  <si>
    <t>Остали издаци из трансакција са другим јед.влас</t>
  </si>
  <si>
    <t>Издаци за накнаде плата за породиљ.одс.које се реф.</t>
  </si>
  <si>
    <t>Планиран износ-нераспоређен</t>
  </si>
  <si>
    <t>Издаци за реконструкцију јавне расвјете</t>
  </si>
  <si>
    <t>Издаци за инвестиционо одржавање зграда и обј.</t>
  </si>
  <si>
    <t>Издаци за инв.одрж.и реконстр.канцеларијских обј.</t>
  </si>
  <si>
    <t>Издаци за зајмове  дате домаћим нефинансијским субјектима
Из средстава револвинг фонда</t>
  </si>
  <si>
    <t>Расходи за увећање плате по осн.</t>
  </si>
  <si>
    <t>Удружење ветерана отаџбинског рата</t>
  </si>
  <si>
    <t>Расходи за  доприносе на накнаде</t>
  </si>
  <si>
    <t>Акциза на деривате нафте</t>
  </si>
  <si>
    <t>Остали примици из трансакција са др.јед.власти</t>
  </si>
  <si>
    <t>Остали примици из трансакција са ентитетом</t>
  </si>
  <si>
    <t>Остали примици из трансакција са ост.јед.лок.сам.</t>
  </si>
  <si>
    <t>Остали примици  из трансакција са фондовима об.соц.</t>
  </si>
  <si>
    <t>Расходи за накнаду плата зап.за вријеме боловања</t>
  </si>
  <si>
    <t>Расходи за накн.плате за вријеме бол.које се не реф.</t>
  </si>
  <si>
    <t>расходи за увећање плате за минули рад</t>
  </si>
  <si>
    <t>расходи за порезе и допр.за накнаду пл.за вриј.бол.</t>
  </si>
  <si>
    <t>Расходи по судским рјешењима</t>
  </si>
  <si>
    <t>остали расходи по судским рејшењима</t>
  </si>
  <si>
    <t>Текуће помоћи  студентима-стипендије</t>
  </si>
  <si>
    <t>Текуће помоћи  ђацима и студентима</t>
  </si>
  <si>
    <t>Издаци за набавку остале канцеларијске опреме</t>
  </si>
  <si>
    <t>Издаци за порез на накн.плата за породиљско одс.</t>
  </si>
  <si>
    <t>Издаци за доприносе на накнаде плате за породиљско</t>
  </si>
  <si>
    <t>Издаци за накнаде плата за вр.бол.које се реф.од соц.</t>
  </si>
  <si>
    <t>Расходи за остале комуналне услуге</t>
  </si>
  <si>
    <t>Остали расходи на служб.путу</t>
  </si>
  <si>
    <t>Расходи за бр.накнаде по уговору о дјелу</t>
  </si>
  <si>
    <t>Расходи по осн.накнада за јубил-порез на доходак</t>
  </si>
  <si>
    <t>Трансфери јед.локалне самоуправе</t>
  </si>
  <si>
    <t>Комуалне таксе за коришћење јавних површина у посл.</t>
  </si>
  <si>
    <t>Расходи по основу маниф.-Петровданске свечаности</t>
  </si>
  <si>
    <t>Бруто накнаде по уговору о дјелу</t>
  </si>
  <si>
    <t>Остале дознаке пружаоцима услуга-здравств.осиг.</t>
  </si>
  <si>
    <t>Накнада плате за вријеме боловања-порез</t>
  </si>
  <si>
    <t>Текуће помоћи ђацима и студентима</t>
  </si>
  <si>
    <t>Остале текуће дознаке грађанима</t>
  </si>
  <si>
    <t>НАЧЕЛНИК</t>
  </si>
  <si>
    <t>Акцизе</t>
  </si>
  <si>
    <t>Расходи  по основу уговора о дјелу</t>
  </si>
  <si>
    <t>Нак.за кориш. прир.ресурса у сврху прозв.ел.енергије</t>
  </si>
  <si>
    <t>Расходи за остали специјални материјал</t>
  </si>
  <si>
    <t>Расходи за накнаде по основу награде - порез на доходак</t>
  </si>
  <si>
    <t>Расхоси за услуге превоза робе</t>
  </si>
  <si>
    <t>Расходи за поклоне</t>
  </si>
  <si>
    <t>Издаци за залихе матер., робе и ситног инвентара</t>
  </si>
  <si>
    <t>Издаци за залихе ситног инвентара</t>
  </si>
  <si>
    <t>НАР. БИБЛИОТЕКА "МАНОЈЛО ИЛИЋ" РУДО</t>
  </si>
  <si>
    <t>Tекуће помоћи - КОВИД</t>
  </si>
  <si>
    <t>Ловачко удружење "ВАРДА" Рудо</t>
  </si>
  <si>
    <t>Маријан Тодоровић, дипл.ецц</t>
  </si>
  <si>
    <t xml:space="preserve">ОБРАДИО        </t>
  </si>
  <si>
    <t>Издаци за изг.и приб.стам.обј.и јед.за посебне соц.групе</t>
  </si>
  <si>
    <t>Издаци за изградњу и прибављање зграда и објек.</t>
  </si>
  <si>
    <t>Издаци за инв.одр. реконст.и адапта. зграда и обј.</t>
  </si>
  <si>
    <t>Издаци за инв.одр.рек.и адап.вањ. осв.тротоара и ограда</t>
  </si>
  <si>
    <t>Прих.од камата на орочена нов.ср. редов.рач</t>
  </si>
  <si>
    <t>Расходи за административне таксе</t>
  </si>
  <si>
    <t>Остале текуће помоћи породици и дјеци</t>
  </si>
  <si>
    <t>Трансфери унутар исте јединице власти</t>
  </si>
  <si>
    <t xml:space="preserve">     НАЦРТ БУЏЕТА ОПШТИНЕ РУДО ЗА ПЕРИОД 01.01-31.12.2021.ГОДИНЕ</t>
  </si>
  <si>
    <t xml:space="preserve">Нацрт </t>
  </si>
  <si>
    <t xml:space="preserve">Расходи за отпремнине и једнократне помоћи </t>
  </si>
  <si>
    <t>Издаци за инвестиционо одржавање опреме</t>
  </si>
  <si>
    <t>Расходи за остале једнократне помоћи</t>
  </si>
  <si>
    <t>Расходи за осигурање дјеце</t>
  </si>
  <si>
    <t>2021.год.</t>
  </si>
  <si>
    <t>Процјена</t>
  </si>
  <si>
    <t>извршења 2020</t>
  </si>
  <si>
    <t>Нацрт</t>
  </si>
  <si>
    <t xml:space="preserve">Ост.рас.по основу путовања у земљи(паркинг, аутопут) </t>
  </si>
  <si>
    <t>Капитал. грантови нефина.суб.(образовање,здравство)</t>
  </si>
  <si>
    <t>Драгољуб Богдановић</t>
  </si>
  <si>
    <t>Градска административна такса</t>
  </si>
  <si>
    <t>капиталне помоћи појединцима</t>
  </si>
  <si>
    <t>Расходи за новчане помоћи за рођење дјетета</t>
  </si>
  <si>
    <t>Расходи по основу плата -порез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</si>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</sst>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  <charset val="238"/>
    </font>
    <font>
      <sz val="10"/>
      <name val="Arial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b/>
      <i/>
      <u/>
      <sz val="11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9.9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indent="1"/>
    </xf>
    <xf numFmtId="0" fontId="8" fillId="0" borderId="5" xfId="0" applyFont="1" applyBorder="1"/>
    <xf numFmtId="3" fontId="8" fillId="0" borderId="5" xfId="0" applyNumberFormat="1" applyFont="1" applyBorder="1"/>
    <xf numFmtId="0" fontId="7" fillId="0" borderId="5" xfId="0" applyFont="1" applyBorder="1"/>
    <xf numFmtId="3" fontId="7" fillId="0" borderId="5" xfId="0" applyNumberFormat="1" applyFont="1" applyBorder="1" applyAlignment="1">
      <alignment horizontal="right"/>
    </xf>
    <xf numFmtId="4" fontId="7" fillId="0" borderId="5" xfId="0" applyNumberFormat="1" applyFont="1" applyBorder="1"/>
    <xf numFmtId="3" fontId="7" fillId="0" borderId="5" xfId="0" applyNumberFormat="1" applyFont="1" applyBorder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3" fontId="8" fillId="2" borderId="5" xfId="0" applyNumberFormat="1" applyFont="1" applyFill="1" applyBorder="1" applyAlignment="1">
      <alignment horizontal="right"/>
    </xf>
    <xf numFmtId="0" fontId="9" fillId="0" borderId="5" xfId="0" applyFont="1" applyBorder="1"/>
    <xf numFmtId="0" fontId="8" fillId="0" borderId="5" xfId="0" applyFont="1" applyBorder="1" applyAlignment="1">
      <alignment horizontal="right"/>
    </xf>
    <xf numFmtId="0" fontId="10" fillId="0" borderId="5" xfId="0" applyFont="1" applyBorder="1"/>
    <xf numFmtId="3" fontId="7" fillId="2" borderId="5" xfId="0" applyNumberFormat="1" applyFont="1" applyFill="1" applyBorder="1" applyAlignment="1">
      <alignment horizontal="right"/>
    </xf>
    <xf numFmtId="0" fontId="8" fillId="0" borderId="5" xfId="0" applyFont="1" applyBorder="1" applyAlignment="1"/>
    <xf numFmtId="3" fontId="8" fillId="0" borderId="5" xfId="0" applyNumberFormat="1" applyFont="1" applyBorder="1" applyAlignment="1">
      <alignment horizontal="right"/>
    </xf>
    <xf numFmtId="0" fontId="7" fillId="0" borderId="5" xfId="0" applyFont="1" applyBorder="1" applyAlignment="1">
      <alignment wrapText="1"/>
    </xf>
    <xf numFmtId="0" fontId="9" fillId="0" borderId="5" xfId="0" applyFont="1" applyBorder="1" applyAlignment="1">
      <alignment horizontal="right"/>
    </xf>
    <xf numFmtId="3" fontId="8" fillId="2" borderId="5" xfId="0" applyNumberFormat="1" applyFont="1" applyFill="1" applyBorder="1"/>
    <xf numFmtId="3" fontId="7" fillId="2" borderId="5" xfId="0" applyNumberFormat="1" applyFont="1" applyFill="1" applyBorder="1"/>
    <xf numFmtId="3" fontId="9" fillId="0" borderId="5" xfId="0" applyNumberFormat="1" applyFont="1" applyBorder="1" applyAlignment="1">
      <alignment horizontal="right"/>
    </xf>
    <xf numFmtId="0" fontId="8" fillId="0" borderId="0" xfId="0" applyFont="1" applyBorder="1"/>
    <xf numFmtId="3" fontId="7" fillId="0" borderId="0" xfId="0" applyNumberFormat="1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4" fontId="11" fillId="0" borderId="5" xfId="0" applyNumberFormat="1" applyFont="1" applyBorder="1"/>
    <xf numFmtId="3" fontId="11" fillId="0" borderId="0" xfId="0" applyNumberFormat="1" applyFont="1"/>
    <xf numFmtId="0" fontId="12" fillId="0" borderId="0" xfId="0" applyFont="1"/>
    <xf numFmtId="0" fontId="7" fillId="0" borderId="0" xfId="0" applyFont="1"/>
    <xf numFmtId="0" fontId="8" fillId="0" borderId="5" xfId="0" applyFont="1" applyBorder="1" applyAlignment="1">
      <alignment horizontal="left"/>
    </xf>
    <xf numFmtId="0" fontId="11" fillId="0" borderId="5" xfId="0" applyFont="1" applyBorder="1"/>
    <xf numFmtId="0" fontId="7" fillId="0" borderId="0" xfId="0" applyFont="1" applyBorder="1"/>
    <xf numFmtId="3" fontId="7" fillId="0" borderId="0" xfId="0" applyNumberFormat="1" applyFont="1" applyBorder="1"/>
    <xf numFmtId="0" fontId="11" fillId="0" borderId="5" xfId="0" applyFont="1" applyBorder="1" applyAlignment="1">
      <alignment horizontal="center"/>
    </xf>
    <xf numFmtId="3" fontId="11" fillId="0" borderId="5" xfId="0" applyNumberFormat="1" applyFont="1" applyBorder="1"/>
    <xf numFmtId="0" fontId="8" fillId="0" borderId="5" xfId="0" applyFont="1" applyBorder="1" applyAlignment="1">
      <alignment wrapText="1"/>
    </xf>
    <xf numFmtId="3" fontId="7" fillId="0" borderId="0" xfId="0" applyNumberFormat="1" applyFont="1"/>
    <xf numFmtId="0" fontId="11" fillId="0" borderId="5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8" fillId="0" borderId="5" xfId="0" applyFont="1" applyBorder="1" applyAlignment="1">
      <alignment horizontal="left" wrapText="1"/>
    </xf>
    <xf numFmtId="0" fontId="11" fillId="0" borderId="5" xfId="0" applyFont="1" applyBorder="1" applyAlignment="1">
      <alignment horizontal="right"/>
    </xf>
    <xf numFmtId="3" fontId="8" fillId="0" borderId="5" xfId="0" applyNumberFormat="1" applyFont="1" applyFill="1" applyBorder="1"/>
    <xf numFmtId="2" fontId="8" fillId="0" borderId="0" xfId="0" applyNumberFormat="1" applyFont="1" applyBorder="1" applyAlignment="1">
      <alignment horizontal="right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3" xfId="0" applyFont="1" applyBorder="1"/>
    <xf numFmtId="2" fontId="8" fillId="0" borderId="3" xfId="0" applyNumberFormat="1" applyFont="1" applyBorder="1" applyAlignment="1">
      <alignment horizontal="right"/>
    </xf>
    <xf numFmtId="1" fontId="7" fillId="0" borderId="7" xfId="0" applyNumberFormat="1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center"/>
    </xf>
    <xf numFmtId="2" fontId="13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" fontId="13" fillId="0" borderId="5" xfId="0" applyNumberFormat="1" applyFont="1" applyBorder="1"/>
    <xf numFmtId="3" fontId="14" fillId="0" borderId="0" xfId="0" applyNumberFormat="1" applyFont="1"/>
    <xf numFmtId="4" fontId="11" fillId="0" borderId="0" xfId="0" applyNumberFormat="1" applyFont="1" applyBorder="1"/>
    <xf numFmtId="3" fontId="13" fillId="0" borderId="4" xfId="0" applyNumberFormat="1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6" fillId="0" borderId="5" xfId="0" applyFont="1" applyBorder="1"/>
    <xf numFmtId="0" fontId="17" fillId="0" borderId="5" xfId="0" applyFont="1" applyBorder="1" applyAlignment="1">
      <alignment horizontal="right"/>
    </xf>
    <xf numFmtId="3" fontId="16" fillId="0" borderId="5" xfId="0" applyNumberFormat="1" applyFont="1" applyBorder="1"/>
    <xf numFmtId="3" fontId="17" fillId="0" borderId="5" xfId="0" applyNumberFormat="1" applyFont="1" applyBorder="1"/>
    <xf numFmtId="0" fontId="18" fillId="0" borderId="5" xfId="0" applyFont="1" applyBorder="1"/>
    <xf numFmtId="0" fontId="17" fillId="0" borderId="5" xfId="0" applyFont="1" applyBorder="1" applyAlignment="1">
      <alignment horizontal="center"/>
    </xf>
    <xf numFmtId="4" fontId="7" fillId="0" borderId="3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0" fontId="7" fillId="0" borderId="0" xfId="0" applyFont="1" applyAlignment="1"/>
    <xf numFmtId="2" fontId="0" fillId="0" borderId="0" xfId="0" applyNumberFormat="1"/>
    <xf numFmtId="0" fontId="19" fillId="0" borderId="0" xfId="0" applyFont="1"/>
    <xf numFmtId="1" fontId="18" fillId="0" borderId="4" xfId="0" applyNumberFormat="1" applyFont="1" applyBorder="1" applyAlignment="1">
      <alignment horizontal="center"/>
    </xf>
    <xf numFmtId="3" fontId="20" fillId="0" borderId="5" xfId="0" applyNumberFormat="1" applyFont="1" applyBorder="1" applyAlignment="1">
      <alignment horizontal="right"/>
    </xf>
    <xf numFmtId="3" fontId="17" fillId="0" borderId="5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center"/>
    </xf>
    <xf numFmtId="3" fontId="20" fillId="0" borderId="5" xfId="0" applyNumberFormat="1" applyFont="1" applyBorder="1"/>
    <xf numFmtId="4" fontId="17" fillId="0" borderId="3" xfId="0" applyNumberFormat="1" applyFont="1" applyBorder="1" applyAlignment="1">
      <alignment horizontal="right"/>
    </xf>
    <xf numFmtId="4" fontId="21" fillId="0" borderId="5" xfId="0" applyNumberFormat="1" applyFont="1" applyBorder="1"/>
    <xf numFmtId="3" fontId="11" fillId="0" borderId="5" xfId="0" applyNumberFormat="1" applyFont="1" applyFill="1" applyBorder="1"/>
    <xf numFmtId="3" fontId="11" fillId="3" borderId="5" xfId="0" applyNumberFormat="1" applyFont="1" applyFill="1" applyBorder="1"/>
    <xf numFmtId="3" fontId="8" fillId="3" borderId="5" xfId="0" applyNumberFormat="1" applyFont="1" applyFill="1" applyBorder="1"/>
    <xf numFmtId="4" fontId="11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72"/>
  <sheetViews>
    <sheetView tabSelected="1" topLeftCell="A151" zoomScale="115" zoomScaleNormal="115" zoomScalePageLayoutView="90" workbookViewId="0">
      <selection activeCell="E167" sqref="E167"/>
    </sheetView>
  </sheetViews>
  <sheetFormatPr defaultRowHeight="15" x14ac:dyDescent="0.25"/>
  <cols>
    <col min="1" max="1" width="6.85546875" customWidth="1"/>
    <col min="2" max="2" width="11.7109375" customWidth="1"/>
    <col min="3" max="3" width="49.28515625" customWidth="1"/>
    <col min="4" max="4" width="13.42578125" customWidth="1"/>
    <col min="5" max="5" width="13.140625" style="1" customWidth="1"/>
    <col min="6" max="6" width="12.28515625" style="2" customWidth="1"/>
    <col min="7" max="7" width="0.28515625" style="2" customWidth="1"/>
    <col min="8" max="9" width="12.7109375" customWidth="1"/>
    <col min="257" max="257" width="6.85546875" customWidth="1"/>
    <col min="258" max="258" width="13.42578125" customWidth="1"/>
    <col min="259" max="259" width="51" customWidth="1"/>
    <col min="260" max="260" width="16" customWidth="1"/>
    <col min="261" max="261" width="15.5703125" customWidth="1"/>
    <col min="262" max="262" width="11.42578125" customWidth="1"/>
    <col min="263" max="263" width="10.7109375" customWidth="1"/>
    <col min="264" max="264" width="10.28515625" customWidth="1"/>
    <col min="513" max="513" width="6.85546875" customWidth="1"/>
    <col min="514" max="514" width="13.42578125" customWidth="1"/>
    <col min="515" max="515" width="51" customWidth="1"/>
    <col min="516" max="516" width="16" customWidth="1"/>
    <col min="517" max="517" width="15.5703125" customWidth="1"/>
    <col min="518" max="518" width="11.42578125" customWidth="1"/>
    <col min="519" max="519" width="10.7109375" customWidth="1"/>
    <col min="520" max="520" width="10.28515625" customWidth="1"/>
    <col min="769" max="769" width="6.85546875" customWidth="1"/>
    <col min="770" max="770" width="13.42578125" customWidth="1"/>
    <col min="771" max="771" width="51" customWidth="1"/>
    <col min="772" max="772" width="16" customWidth="1"/>
    <col min="773" max="773" width="15.5703125" customWidth="1"/>
    <col min="774" max="774" width="11.42578125" customWidth="1"/>
    <col min="775" max="775" width="10.7109375" customWidth="1"/>
    <col min="776" max="776" width="10.28515625" customWidth="1"/>
    <col min="1025" max="1025" width="6.85546875" customWidth="1"/>
    <col min="1026" max="1026" width="13.42578125" customWidth="1"/>
    <col min="1027" max="1027" width="51" customWidth="1"/>
    <col min="1028" max="1028" width="16" customWidth="1"/>
    <col min="1029" max="1029" width="15.5703125" customWidth="1"/>
    <col min="1030" max="1030" width="11.42578125" customWidth="1"/>
    <col min="1031" max="1031" width="10.7109375" customWidth="1"/>
    <col min="1032" max="1032" width="10.28515625" customWidth="1"/>
    <col min="1281" max="1281" width="6.85546875" customWidth="1"/>
    <col min="1282" max="1282" width="13.42578125" customWidth="1"/>
    <col min="1283" max="1283" width="51" customWidth="1"/>
    <col min="1284" max="1284" width="16" customWidth="1"/>
    <col min="1285" max="1285" width="15.5703125" customWidth="1"/>
    <col min="1286" max="1286" width="11.42578125" customWidth="1"/>
    <col min="1287" max="1287" width="10.7109375" customWidth="1"/>
    <col min="1288" max="1288" width="10.28515625" customWidth="1"/>
    <col min="1537" max="1537" width="6.85546875" customWidth="1"/>
    <col min="1538" max="1538" width="13.42578125" customWidth="1"/>
    <col min="1539" max="1539" width="51" customWidth="1"/>
    <col min="1540" max="1540" width="16" customWidth="1"/>
    <col min="1541" max="1541" width="15.5703125" customWidth="1"/>
    <col min="1542" max="1542" width="11.42578125" customWidth="1"/>
    <col min="1543" max="1543" width="10.7109375" customWidth="1"/>
    <col min="1544" max="1544" width="10.28515625" customWidth="1"/>
    <col min="1793" max="1793" width="6.85546875" customWidth="1"/>
    <col min="1794" max="1794" width="13.42578125" customWidth="1"/>
    <col min="1795" max="1795" width="51" customWidth="1"/>
    <col min="1796" max="1796" width="16" customWidth="1"/>
    <col min="1797" max="1797" width="15.5703125" customWidth="1"/>
    <col min="1798" max="1798" width="11.42578125" customWidth="1"/>
    <col min="1799" max="1799" width="10.7109375" customWidth="1"/>
    <col min="1800" max="1800" width="10.28515625" customWidth="1"/>
    <col min="2049" max="2049" width="6.85546875" customWidth="1"/>
    <col min="2050" max="2050" width="13.42578125" customWidth="1"/>
    <col min="2051" max="2051" width="51" customWidth="1"/>
    <col min="2052" max="2052" width="16" customWidth="1"/>
    <col min="2053" max="2053" width="15.5703125" customWidth="1"/>
    <col min="2054" max="2054" width="11.42578125" customWidth="1"/>
    <col min="2055" max="2055" width="10.7109375" customWidth="1"/>
    <col min="2056" max="2056" width="10.28515625" customWidth="1"/>
    <col min="2305" max="2305" width="6.85546875" customWidth="1"/>
    <col min="2306" max="2306" width="13.42578125" customWidth="1"/>
    <col min="2307" max="2307" width="51" customWidth="1"/>
    <col min="2308" max="2308" width="16" customWidth="1"/>
    <col min="2309" max="2309" width="15.5703125" customWidth="1"/>
    <col min="2310" max="2310" width="11.42578125" customWidth="1"/>
    <col min="2311" max="2311" width="10.7109375" customWidth="1"/>
    <col min="2312" max="2312" width="10.28515625" customWidth="1"/>
    <col min="2561" max="2561" width="6.85546875" customWidth="1"/>
    <col min="2562" max="2562" width="13.42578125" customWidth="1"/>
    <col min="2563" max="2563" width="51" customWidth="1"/>
    <col min="2564" max="2564" width="16" customWidth="1"/>
    <col min="2565" max="2565" width="15.5703125" customWidth="1"/>
    <col min="2566" max="2566" width="11.42578125" customWidth="1"/>
    <col min="2567" max="2567" width="10.7109375" customWidth="1"/>
    <col min="2568" max="2568" width="10.28515625" customWidth="1"/>
    <col min="2817" max="2817" width="6.85546875" customWidth="1"/>
    <col min="2818" max="2818" width="13.42578125" customWidth="1"/>
    <col min="2819" max="2819" width="51" customWidth="1"/>
    <col min="2820" max="2820" width="16" customWidth="1"/>
    <col min="2821" max="2821" width="15.5703125" customWidth="1"/>
    <col min="2822" max="2822" width="11.42578125" customWidth="1"/>
    <col min="2823" max="2823" width="10.7109375" customWidth="1"/>
    <col min="2824" max="2824" width="10.28515625" customWidth="1"/>
    <col min="3073" max="3073" width="6.85546875" customWidth="1"/>
    <col min="3074" max="3074" width="13.42578125" customWidth="1"/>
    <col min="3075" max="3075" width="51" customWidth="1"/>
    <col min="3076" max="3076" width="16" customWidth="1"/>
    <col min="3077" max="3077" width="15.5703125" customWidth="1"/>
    <col min="3078" max="3078" width="11.42578125" customWidth="1"/>
    <col min="3079" max="3079" width="10.7109375" customWidth="1"/>
    <col min="3080" max="3080" width="10.28515625" customWidth="1"/>
    <col min="3329" max="3329" width="6.85546875" customWidth="1"/>
    <col min="3330" max="3330" width="13.42578125" customWidth="1"/>
    <col min="3331" max="3331" width="51" customWidth="1"/>
    <col min="3332" max="3332" width="16" customWidth="1"/>
    <col min="3333" max="3333" width="15.5703125" customWidth="1"/>
    <col min="3334" max="3334" width="11.42578125" customWidth="1"/>
    <col min="3335" max="3335" width="10.7109375" customWidth="1"/>
    <col min="3336" max="3336" width="10.28515625" customWidth="1"/>
    <col min="3585" max="3585" width="6.85546875" customWidth="1"/>
    <col min="3586" max="3586" width="13.42578125" customWidth="1"/>
    <col min="3587" max="3587" width="51" customWidth="1"/>
    <col min="3588" max="3588" width="16" customWidth="1"/>
    <col min="3589" max="3589" width="15.5703125" customWidth="1"/>
    <col min="3590" max="3590" width="11.42578125" customWidth="1"/>
    <col min="3591" max="3591" width="10.7109375" customWidth="1"/>
    <col min="3592" max="3592" width="10.28515625" customWidth="1"/>
    <col min="3841" max="3841" width="6.85546875" customWidth="1"/>
    <col min="3842" max="3842" width="13.42578125" customWidth="1"/>
    <col min="3843" max="3843" width="51" customWidth="1"/>
    <col min="3844" max="3844" width="16" customWidth="1"/>
    <col min="3845" max="3845" width="15.5703125" customWidth="1"/>
    <col min="3846" max="3846" width="11.42578125" customWidth="1"/>
    <col min="3847" max="3847" width="10.7109375" customWidth="1"/>
    <col min="3848" max="3848" width="10.28515625" customWidth="1"/>
    <col min="4097" max="4097" width="6.85546875" customWidth="1"/>
    <col min="4098" max="4098" width="13.42578125" customWidth="1"/>
    <col min="4099" max="4099" width="51" customWidth="1"/>
    <col min="4100" max="4100" width="16" customWidth="1"/>
    <col min="4101" max="4101" width="15.5703125" customWidth="1"/>
    <col min="4102" max="4102" width="11.42578125" customWidth="1"/>
    <col min="4103" max="4103" width="10.7109375" customWidth="1"/>
    <col min="4104" max="4104" width="10.28515625" customWidth="1"/>
    <col min="4353" max="4353" width="6.85546875" customWidth="1"/>
    <col min="4354" max="4354" width="13.42578125" customWidth="1"/>
    <col min="4355" max="4355" width="51" customWidth="1"/>
    <col min="4356" max="4356" width="16" customWidth="1"/>
    <col min="4357" max="4357" width="15.5703125" customWidth="1"/>
    <col min="4358" max="4358" width="11.42578125" customWidth="1"/>
    <col min="4359" max="4359" width="10.7109375" customWidth="1"/>
    <col min="4360" max="4360" width="10.28515625" customWidth="1"/>
    <col min="4609" max="4609" width="6.85546875" customWidth="1"/>
    <col min="4610" max="4610" width="13.42578125" customWidth="1"/>
    <col min="4611" max="4611" width="51" customWidth="1"/>
    <col min="4612" max="4612" width="16" customWidth="1"/>
    <col min="4613" max="4613" width="15.5703125" customWidth="1"/>
    <col min="4614" max="4614" width="11.42578125" customWidth="1"/>
    <col min="4615" max="4615" width="10.7109375" customWidth="1"/>
    <col min="4616" max="4616" width="10.28515625" customWidth="1"/>
    <col min="4865" max="4865" width="6.85546875" customWidth="1"/>
    <col min="4866" max="4866" width="13.42578125" customWidth="1"/>
    <col min="4867" max="4867" width="51" customWidth="1"/>
    <col min="4868" max="4868" width="16" customWidth="1"/>
    <col min="4869" max="4869" width="15.5703125" customWidth="1"/>
    <col min="4870" max="4870" width="11.42578125" customWidth="1"/>
    <col min="4871" max="4871" width="10.7109375" customWidth="1"/>
    <col min="4872" max="4872" width="10.28515625" customWidth="1"/>
    <col min="5121" max="5121" width="6.85546875" customWidth="1"/>
    <col min="5122" max="5122" width="13.42578125" customWidth="1"/>
    <col min="5123" max="5123" width="51" customWidth="1"/>
    <col min="5124" max="5124" width="16" customWidth="1"/>
    <col min="5125" max="5125" width="15.5703125" customWidth="1"/>
    <col min="5126" max="5126" width="11.42578125" customWidth="1"/>
    <col min="5127" max="5127" width="10.7109375" customWidth="1"/>
    <col min="5128" max="5128" width="10.28515625" customWidth="1"/>
    <col min="5377" max="5377" width="6.85546875" customWidth="1"/>
    <col min="5378" max="5378" width="13.42578125" customWidth="1"/>
    <col min="5379" max="5379" width="51" customWidth="1"/>
    <col min="5380" max="5380" width="16" customWidth="1"/>
    <col min="5381" max="5381" width="15.5703125" customWidth="1"/>
    <col min="5382" max="5382" width="11.42578125" customWidth="1"/>
    <col min="5383" max="5383" width="10.7109375" customWidth="1"/>
    <col min="5384" max="5384" width="10.28515625" customWidth="1"/>
    <col min="5633" max="5633" width="6.85546875" customWidth="1"/>
    <col min="5634" max="5634" width="13.42578125" customWidth="1"/>
    <col min="5635" max="5635" width="51" customWidth="1"/>
    <col min="5636" max="5636" width="16" customWidth="1"/>
    <col min="5637" max="5637" width="15.5703125" customWidth="1"/>
    <col min="5638" max="5638" width="11.42578125" customWidth="1"/>
    <col min="5639" max="5639" width="10.7109375" customWidth="1"/>
    <col min="5640" max="5640" width="10.28515625" customWidth="1"/>
    <col min="5889" max="5889" width="6.85546875" customWidth="1"/>
    <col min="5890" max="5890" width="13.42578125" customWidth="1"/>
    <col min="5891" max="5891" width="51" customWidth="1"/>
    <col min="5892" max="5892" width="16" customWidth="1"/>
    <col min="5893" max="5893" width="15.5703125" customWidth="1"/>
    <col min="5894" max="5894" width="11.42578125" customWidth="1"/>
    <col min="5895" max="5895" width="10.7109375" customWidth="1"/>
    <col min="5896" max="5896" width="10.28515625" customWidth="1"/>
    <col min="6145" max="6145" width="6.85546875" customWidth="1"/>
    <col min="6146" max="6146" width="13.42578125" customWidth="1"/>
    <col min="6147" max="6147" width="51" customWidth="1"/>
    <col min="6148" max="6148" width="16" customWidth="1"/>
    <col min="6149" max="6149" width="15.5703125" customWidth="1"/>
    <col min="6150" max="6150" width="11.42578125" customWidth="1"/>
    <col min="6151" max="6151" width="10.7109375" customWidth="1"/>
    <col min="6152" max="6152" width="10.28515625" customWidth="1"/>
    <col min="6401" max="6401" width="6.85546875" customWidth="1"/>
    <col min="6402" max="6402" width="13.42578125" customWidth="1"/>
    <col min="6403" max="6403" width="51" customWidth="1"/>
    <col min="6404" max="6404" width="16" customWidth="1"/>
    <col min="6405" max="6405" width="15.5703125" customWidth="1"/>
    <col min="6406" max="6406" width="11.42578125" customWidth="1"/>
    <col min="6407" max="6407" width="10.7109375" customWidth="1"/>
    <col min="6408" max="6408" width="10.28515625" customWidth="1"/>
    <col min="6657" max="6657" width="6.85546875" customWidth="1"/>
    <col min="6658" max="6658" width="13.42578125" customWidth="1"/>
    <col min="6659" max="6659" width="51" customWidth="1"/>
    <col min="6660" max="6660" width="16" customWidth="1"/>
    <col min="6661" max="6661" width="15.5703125" customWidth="1"/>
    <col min="6662" max="6662" width="11.42578125" customWidth="1"/>
    <col min="6663" max="6663" width="10.7109375" customWidth="1"/>
    <col min="6664" max="6664" width="10.28515625" customWidth="1"/>
    <col min="6913" max="6913" width="6.85546875" customWidth="1"/>
    <col min="6914" max="6914" width="13.42578125" customWidth="1"/>
    <col min="6915" max="6915" width="51" customWidth="1"/>
    <col min="6916" max="6916" width="16" customWidth="1"/>
    <col min="6917" max="6917" width="15.5703125" customWidth="1"/>
    <col min="6918" max="6918" width="11.42578125" customWidth="1"/>
    <col min="6919" max="6919" width="10.7109375" customWidth="1"/>
    <col min="6920" max="6920" width="10.28515625" customWidth="1"/>
    <col min="7169" max="7169" width="6.85546875" customWidth="1"/>
    <col min="7170" max="7170" width="13.42578125" customWidth="1"/>
    <col min="7171" max="7171" width="51" customWidth="1"/>
    <col min="7172" max="7172" width="16" customWidth="1"/>
    <col min="7173" max="7173" width="15.5703125" customWidth="1"/>
    <col min="7174" max="7174" width="11.42578125" customWidth="1"/>
    <col min="7175" max="7175" width="10.7109375" customWidth="1"/>
    <col min="7176" max="7176" width="10.28515625" customWidth="1"/>
    <col min="7425" max="7425" width="6.85546875" customWidth="1"/>
    <col min="7426" max="7426" width="13.42578125" customWidth="1"/>
    <col min="7427" max="7427" width="51" customWidth="1"/>
    <col min="7428" max="7428" width="16" customWidth="1"/>
    <col min="7429" max="7429" width="15.5703125" customWidth="1"/>
    <col min="7430" max="7430" width="11.42578125" customWidth="1"/>
    <col min="7431" max="7431" width="10.7109375" customWidth="1"/>
    <col min="7432" max="7432" width="10.28515625" customWidth="1"/>
    <col min="7681" max="7681" width="6.85546875" customWidth="1"/>
    <col min="7682" max="7682" width="13.42578125" customWidth="1"/>
    <col min="7683" max="7683" width="51" customWidth="1"/>
    <col min="7684" max="7684" width="16" customWidth="1"/>
    <col min="7685" max="7685" width="15.5703125" customWidth="1"/>
    <col min="7686" max="7686" width="11.42578125" customWidth="1"/>
    <col min="7687" max="7687" width="10.7109375" customWidth="1"/>
    <col min="7688" max="7688" width="10.28515625" customWidth="1"/>
    <col min="7937" max="7937" width="6.85546875" customWidth="1"/>
    <col min="7938" max="7938" width="13.42578125" customWidth="1"/>
    <col min="7939" max="7939" width="51" customWidth="1"/>
    <col min="7940" max="7940" width="16" customWidth="1"/>
    <col min="7941" max="7941" width="15.5703125" customWidth="1"/>
    <col min="7942" max="7942" width="11.42578125" customWidth="1"/>
    <col min="7943" max="7943" width="10.7109375" customWidth="1"/>
    <col min="7944" max="7944" width="10.28515625" customWidth="1"/>
    <col min="8193" max="8193" width="6.85546875" customWidth="1"/>
    <col min="8194" max="8194" width="13.42578125" customWidth="1"/>
    <col min="8195" max="8195" width="51" customWidth="1"/>
    <col min="8196" max="8196" width="16" customWidth="1"/>
    <col min="8197" max="8197" width="15.5703125" customWidth="1"/>
    <col min="8198" max="8198" width="11.42578125" customWidth="1"/>
    <col min="8199" max="8199" width="10.7109375" customWidth="1"/>
    <col min="8200" max="8200" width="10.28515625" customWidth="1"/>
    <col min="8449" max="8449" width="6.85546875" customWidth="1"/>
    <col min="8450" max="8450" width="13.42578125" customWidth="1"/>
    <col min="8451" max="8451" width="51" customWidth="1"/>
    <col min="8452" max="8452" width="16" customWidth="1"/>
    <col min="8453" max="8453" width="15.5703125" customWidth="1"/>
    <col min="8454" max="8454" width="11.42578125" customWidth="1"/>
    <col min="8455" max="8455" width="10.7109375" customWidth="1"/>
    <col min="8456" max="8456" width="10.28515625" customWidth="1"/>
    <col min="8705" max="8705" width="6.85546875" customWidth="1"/>
    <col min="8706" max="8706" width="13.42578125" customWidth="1"/>
    <col min="8707" max="8707" width="51" customWidth="1"/>
    <col min="8708" max="8708" width="16" customWidth="1"/>
    <col min="8709" max="8709" width="15.5703125" customWidth="1"/>
    <col min="8710" max="8710" width="11.42578125" customWidth="1"/>
    <col min="8711" max="8711" width="10.7109375" customWidth="1"/>
    <col min="8712" max="8712" width="10.28515625" customWidth="1"/>
    <col min="8961" max="8961" width="6.85546875" customWidth="1"/>
    <col min="8962" max="8962" width="13.42578125" customWidth="1"/>
    <col min="8963" max="8963" width="51" customWidth="1"/>
    <col min="8964" max="8964" width="16" customWidth="1"/>
    <col min="8965" max="8965" width="15.5703125" customWidth="1"/>
    <col min="8966" max="8966" width="11.42578125" customWidth="1"/>
    <col min="8967" max="8967" width="10.7109375" customWidth="1"/>
    <col min="8968" max="8968" width="10.28515625" customWidth="1"/>
    <col min="9217" max="9217" width="6.85546875" customWidth="1"/>
    <col min="9218" max="9218" width="13.42578125" customWidth="1"/>
    <col min="9219" max="9219" width="51" customWidth="1"/>
    <col min="9220" max="9220" width="16" customWidth="1"/>
    <col min="9221" max="9221" width="15.5703125" customWidth="1"/>
    <col min="9222" max="9222" width="11.42578125" customWidth="1"/>
    <col min="9223" max="9223" width="10.7109375" customWidth="1"/>
    <col min="9224" max="9224" width="10.28515625" customWidth="1"/>
    <col min="9473" max="9473" width="6.85546875" customWidth="1"/>
    <col min="9474" max="9474" width="13.42578125" customWidth="1"/>
    <col min="9475" max="9475" width="51" customWidth="1"/>
    <col min="9476" max="9476" width="16" customWidth="1"/>
    <col min="9477" max="9477" width="15.5703125" customWidth="1"/>
    <col min="9478" max="9478" width="11.42578125" customWidth="1"/>
    <col min="9479" max="9479" width="10.7109375" customWidth="1"/>
    <col min="9480" max="9480" width="10.28515625" customWidth="1"/>
    <col min="9729" max="9729" width="6.85546875" customWidth="1"/>
    <col min="9730" max="9730" width="13.42578125" customWidth="1"/>
    <col min="9731" max="9731" width="51" customWidth="1"/>
    <col min="9732" max="9732" width="16" customWidth="1"/>
    <col min="9733" max="9733" width="15.5703125" customWidth="1"/>
    <col min="9734" max="9734" width="11.42578125" customWidth="1"/>
    <col min="9735" max="9735" width="10.7109375" customWidth="1"/>
    <col min="9736" max="9736" width="10.28515625" customWidth="1"/>
    <col min="9985" max="9985" width="6.85546875" customWidth="1"/>
    <col min="9986" max="9986" width="13.42578125" customWidth="1"/>
    <col min="9987" max="9987" width="51" customWidth="1"/>
    <col min="9988" max="9988" width="16" customWidth="1"/>
    <col min="9989" max="9989" width="15.5703125" customWidth="1"/>
    <col min="9990" max="9990" width="11.42578125" customWidth="1"/>
    <col min="9991" max="9991" width="10.7109375" customWidth="1"/>
    <col min="9992" max="9992" width="10.28515625" customWidth="1"/>
    <col min="10241" max="10241" width="6.85546875" customWidth="1"/>
    <col min="10242" max="10242" width="13.42578125" customWidth="1"/>
    <col min="10243" max="10243" width="51" customWidth="1"/>
    <col min="10244" max="10244" width="16" customWidth="1"/>
    <col min="10245" max="10245" width="15.5703125" customWidth="1"/>
    <col min="10246" max="10246" width="11.42578125" customWidth="1"/>
    <col min="10247" max="10247" width="10.7109375" customWidth="1"/>
    <col min="10248" max="10248" width="10.28515625" customWidth="1"/>
    <col min="10497" max="10497" width="6.85546875" customWidth="1"/>
    <col min="10498" max="10498" width="13.42578125" customWidth="1"/>
    <col min="10499" max="10499" width="51" customWidth="1"/>
    <col min="10500" max="10500" width="16" customWidth="1"/>
    <col min="10501" max="10501" width="15.5703125" customWidth="1"/>
    <col min="10502" max="10502" width="11.42578125" customWidth="1"/>
    <col min="10503" max="10503" width="10.7109375" customWidth="1"/>
    <col min="10504" max="10504" width="10.28515625" customWidth="1"/>
    <col min="10753" max="10753" width="6.85546875" customWidth="1"/>
    <col min="10754" max="10754" width="13.42578125" customWidth="1"/>
    <col min="10755" max="10755" width="51" customWidth="1"/>
    <col min="10756" max="10756" width="16" customWidth="1"/>
    <col min="10757" max="10757" width="15.5703125" customWidth="1"/>
    <col min="10758" max="10758" width="11.42578125" customWidth="1"/>
    <col min="10759" max="10759" width="10.7109375" customWidth="1"/>
    <col min="10760" max="10760" width="10.28515625" customWidth="1"/>
    <col min="11009" max="11009" width="6.85546875" customWidth="1"/>
    <col min="11010" max="11010" width="13.42578125" customWidth="1"/>
    <col min="11011" max="11011" width="51" customWidth="1"/>
    <col min="11012" max="11012" width="16" customWidth="1"/>
    <col min="11013" max="11013" width="15.5703125" customWidth="1"/>
    <col min="11014" max="11014" width="11.42578125" customWidth="1"/>
    <col min="11015" max="11015" width="10.7109375" customWidth="1"/>
    <col min="11016" max="11016" width="10.28515625" customWidth="1"/>
    <col min="11265" max="11265" width="6.85546875" customWidth="1"/>
    <col min="11266" max="11266" width="13.42578125" customWidth="1"/>
    <col min="11267" max="11267" width="51" customWidth="1"/>
    <col min="11268" max="11268" width="16" customWidth="1"/>
    <col min="11269" max="11269" width="15.5703125" customWidth="1"/>
    <col min="11270" max="11270" width="11.42578125" customWidth="1"/>
    <col min="11271" max="11271" width="10.7109375" customWidth="1"/>
    <col min="11272" max="11272" width="10.28515625" customWidth="1"/>
    <col min="11521" max="11521" width="6.85546875" customWidth="1"/>
    <col min="11522" max="11522" width="13.42578125" customWidth="1"/>
    <col min="11523" max="11523" width="51" customWidth="1"/>
    <col min="11524" max="11524" width="16" customWidth="1"/>
    <col min="11525" max="11525" width="15.5703125" customWidth="1"/>
    <col min="11526" max="11526" width="11.42578125" customWidth="1"/>
    <col min="11527" max="11527" width="10.7109375" customWidth="1"/>
    <col min="11528" max="11528" width="10.28515625" customWidth="1"/>
    <col min="11777" max="11777" width="6.85546875" customWidth="1"/>
    <col min="11778" max="11778" width="13.42578125" customWidth="1"/>
    <col min="11779" max="11779" width="51" customWidth="1"/>
    <col min="11780" max="11780" width="16" customWidth="1"/>
    <col min="11781" max="11781" width="15.5703125" customWidth="1"/>
    <col min="11782" max="11782" width="11.42578125" customWidth="1"/>
    <col min="11783" max="11783" width="10.7109375" customWidth="1"/>
    <col min="11784" max="11784" width="10.28515625" customWidth="1"/>
    <col min="12033" max="12033" width="6.85546875" customWidth="1"/>
    <col min="12034" max="12034" width="13.42578125" customWidth="1"/>
    <col min="12035" max="12035" width="51" customWidth="1"/>
    <col min="12036" max="12036" width="16" customWidth="1"/>
    <col min="12037" max="12037" width="15.5703125" customWidth="1"/>
    <col min="12038" max="12038" width="11.42578125" customWidth="1"/>
    <col min="12039" max="12039" width="10.7109375" customWidth="1"/>
    <col min="12040" max="12040" width="10.28515625" customWidth="1"/>
    <col min="12289" max="12289" width="6.85546875" customWidth="1"/>
    <col min="12290" max="12290" width="13.42578125" customWidth="1"/>
    <col min="12291" max="12291" width="51" customWidth="1"/>
    <col min="12292" max="12292" width="16" customWidth="1"/>
    <col min="12293" max="12293" width="15.5703125" customWidth="1"/>
    <col min="12294" max="12294" width="11.42578125" customWidth="1"/>
    <col min="12295" max="12295" width="10.7109375" customWidth="1"/>
    <col min="12296" max="12296" width="10.28515625" customWidth="1"/>
    <col min="12545" max="12545" width="6.85546875" customWidth="1"/>
    <col min="12546" max="12546" width="13.42578125" customWidth="1"/>
    <col min="12547" max="12547" width="51" customWidth="1"/>
    <col min="12548" max="12548" width="16" customWidth="1"/>
    <col min="12549" max="12549" width="15.5703125" customWidth="1"/>
    <col min="12550" max="12550" width="11.42578125" customWidth="1"/>
    <col min="12551" max="12551" width="10.7109375" customWidth="1"/>
    <col min="12552" max="12552" width="10.28515625" customWidth="1"/>
    <col min="12801" max="12801" width="6.85546875" customWidth="1"/>
    <col min="12802" max="12802" width="13.42578125" customWidth="1"/>
    <col min="12803" max="12803" width="51" customWidth="1"/>
    <col min="12804" max="12804" width="16" customWidth="1"/>
    <col min="12805" max="12805" width="15.5703125" customWidth="1"/>
    <col min="12806" max="12806" width="11.42578125" customWidth="1"/>
    <col min="12807" max="12807" width="10.7109375" customWidth="1"/>
    <col min="12808" max="12808" width="10.28515625" customWidth="1"/>
    <col min="13057" max="13057" width="6.85546875" customWidth="1"/>
    <col min="13058" max="13058" width="13.42578125" customWidth="1"/>
    <col min="13059" max="13059" width="51" customWidth="1"/>
    <col min="13060" max="13060" width="16" customWidth="1"/>
    <col min="13061" max="13061" width="15.5703125" customWidth="1"/>
    <col min="13062" max="13062" width="11.42578125" customWidth="1"/>
    <col min="13063" max="13063" width="10.7109375" customWidth="1"/>
    <col min="13064" max="13064" width="10.28515625" customWidth="1"/>
    <col min="13313" max="13313" width="6.85546875" customWidth="1"/>
    <col min="13314" max="13314" width="13.42578125" customWidth="1"/>
    <col min="13315" max="13315" width="51" customWidth="1"/>
    <col min="13316" max="13316" width="16" customWidth="1"/>
    <col min="13317" max="13317" width="15.5703125" customWidth="1"/>
    <col min="13318" max="13318" width="11.42578125" customWidth="1"/>
    <col min="13319" max="13319" width="10.7109375" customWidth="1"/>
    <col min="13320" max="13320" width="10.28515625" customWidth="1"/>
    <col min="13569" max="13569" width="6.85546875" customWidth="1"/>
    <col min="13570" max="13570" width="13.42578125" customWidth="1"/>
    <col min="13571" max="13571" width="51" customWidth="1"/>
    <col min="13572" max="13572" width="16" customWidth="1"/>
    <col min="13573" max="13573" width="15.5703125" customWidth="1"/>
    <col min="13574" max="13574" width="11.42578125" customWidth="1"/>
    <col min="13575" max="13575" width="10.7109375" customWidth="1"/>
    <col min="13576" max="13576" width="10.28515625" customWidth="1"/>
    <col min="13825" max="13825" width="6.85546875" customWidth="1"/>
    <col min="13826" max="13826" width="13.42578125" customWidth="1"/>
    <col min="13827" max="13827" width="51" customWidth="1"/>
    <col min="13828" max="13828" width="16" customWidth="1"/>
    <col min="13829" max="13829" width="15.5703125" customWidth="1"/>
    <col min="13830" max="13830" width="11.42578125" customWidth="1"/>
    <col min="13831" max="13831" width="10.7109375" customWidth="1"/>
    <col min="13832" max="13832" width="10.28515625" customWidth="1"/>
    <col min="14081" max="14081" width="6.85546875" customWidth="1"/>
    <col min="14082" max="14082" width="13.42578125" customWidth="1"/>
    <col min="14083" max="14083" width="51" customWidth="1"/>
    <col min="14084" max="14084" width="16" customWidth="1"/>
    <col min="14085" max="14085" width="15.5703125" customWidth="1"/>
    <col min="14086" max="14086" width="11.42578125" customWidth="1"/>
    <col min="14087" max="14087" width="10.7109375" customWidth="1"/>
    <col min="14088" max="14088" width="10.28515625" customWidth="1"/>
    <col min="14337" max="14337" width="6.85546875" customWidth="1"/>
    <col min="14338" max="14338" width="13.42578125" customWidth="1"/>
    <col min="14339" max="14339" width="51" customWidth="1"/>
    <col min="14340" max="14340" width="16" customWidth="1"/>
    <col min="14341" max="14341" width="15.5703125" customWidth="1"/>
    <col min="14342" max="14342" width="11.42578125" customWidth="1"/>
    <col min="14343" max="14343" width="10.7109375" customWidth="1"/>
    <col min="14344" max="14344" width="10.28515625" customWidth="1"/>
    <col min="14593" max="14593" width="6.85546875" customWidth="1"/>
    <col min="14594" max="14594" width="13.42578125" customWidth="1"/>
    <col min="14595" max="14595" width="51" customWidth="1"/>
    <col min="14596" max="14596" width="16" customWidth="1"/>
    <col min="14597" max="14597" width="15.5703125" customWidth="1"/>
    <col min="14598" max="14598" width="11.42578125" customWidth="1"/>
    <col min="14599" max="14599" width="10.7109375" customWidth="1"/>
    <col min="14600" max="14600" width="10.28515625" customWidth="1"/>
    <col min="14849" max="14849" width="6.85546875" customWidth="1"/>
    <col min="14850" max="14850" width="13.42578125" customWidth="1"/>
    <col min="14851" max="14851" width="51" customWidth="1"/>
    <col min="14852" max="14852" width="16" customWidth="1"/>
    <col min="14853" max="14853" width="15.5703125" customWidth="1"/>
    <col min="14854" max="14854" width="11.42578125" customWidth="1"/>
    <col min="14855" max="14855" width="10.7109375" customWidth="1"/>
    <col min="14856" max="14856" width="10.28515625" customWidth="1"/>
    <col min="15105" max="15105" width="6.85546875" customWidth="1"/>
    <col min="15106" max="15106" width="13.42578125" customWidth="1"/>
    <col min="15107" max="15107" width="51" customWidth="1"/>
    <col min="15108" max="15108" width="16" customWidth="1"/>
    <col min="15109" max="15109" width="15.5703125" customWidth="1"/>
    <col min="15110" max="15110" width="11.42578125" customWidth="1"/>
    <col min="15111" max="15111" width="10.7109375" customWidth="1"/>
    <col min="15112" max="15112" width="10.28515625" customWidth="1"/>
    <col min="15361" max="15361" width="6.85546875" customWidth="1"/>
    <col min="15362" max="15362" width="13.42578125" customWidth="1"/>
    <col min="15363" max="15363" width="51" customWidth="1"/>
    <col min="15364" max="15364" width="16" customWidth="1"/>
    <col min="15365" max="15365" width="15.5703125" customWidth="1"/>
    <col min="15366" max="15366" width="11.42578125" customWidth="1"/>
    <col min="15367" max="15367" width="10.7109375" customWidth="1"/>
    <col min="15368" max="15368" width="10.28515625" customWidth="1"/>
    <col min="15617" max="15617" width="6.85546875" customWidth="1"/>
    <col min="15618" max="15618" width="13.42578125" customWidth="1"/>
    <col min="15619" max="15619" width="51" customWidth="1"/>
    <col min="15620" max="15620" width="16" customWidth="1"/>
    <col min="15621" max="15621" width="15.5703125" customWidth="1"/>
    <col min="15622" max="15622" width="11.42578125" customWidth="1"/>
    <col min="15623" max="15623" width="10.7109375" customWidth="1"/>
    <col min="15624" max="15624" width="10.28515625" customWidth="1"/>
    <col min="15873" max="15873" width="6.85546875" customWidth="1"/>
    <col min="15874" max="15874" width="13.42578125" customWidth="1"/>
    <col min="15875" max="15875" width="51" customWidth="1"/>
    <col min="15876" max="15876" width="16" customWidth="1"/>
    <col min="15877" max="15877" width="15.5703125" customWidth="1"/>
    <col min="15878" max="15878" width="11.42578125" customWidth="1"/>
    <col min="15879" max="15879" width="10.7109375" customWidth="1"/>
    <col min="15880" max="15880" width="10.28515625" customWidth="1"/>
    <col min="16129" max="16129" width="6.85546875" customWidth="1"/>
    <col min="16130" max="16130" width="13.42578125" customWidth="1"/>
    <col min="16131" max="16131" width="51" customWidth="1"/>
    <col min="16132" max="16132" width="16" customWidth="1"/>
    <col min="16133" max="16133" width="15.5703125" customWidth="1"/>
    <col min="16134" max="16134" width="11.42578125" customWidth="1"/>
    <col min="16135" max="16135" width="10.7109375" customWidth="1"/>
    <col min="16136" max="16136" width="10.28515625" customWidth="1"/>
  </cols>
  <sheetData>
    <row r="1" spans="1:11" x14ac:dyDescent="0.25">
      <c r="A1" s="86" t="s">
        <v>514</v>
      </c>
      <c r="B1" s="86"/>
      <c r="C1" s="86"/>
      <c r="D1" s="86"/>
      <c r="E1" s="86"/>
      <c r="F1" s="86"/>
      <c r="G1" s="86"/>
      <c r="H1" s="86"/>
      <c r="I1" s="38"/>
    </row>
    <row r="2" spans="1:11" x14ac:dyDescent="0.25">
      <c r="A2" s="38"/>
      <c r="B2" s="38"/>
      <c r="C2" s="38"/>
      <c r="D2" s="38"/>
      <c r="E2" s="37"/>
      <c r="F2" s="44"/>
      <c r="G2" s="44"/>
      <c r="H2" s="38"/>
      <c r="I2" s="38"/>
    </row>
    <row r="3" spans="1:11" ht="12" customHeight="1" x14ac:dyDescent="0.25">
      <c r="A3" s="38"/>
      <c r="B3" s="45" t="s">
        <v>0</v>
      </c>
      <c r="C3" s="45"/>
      <c r="D3" s="45"/>
      <c r="E3" s="37"/>
      <c r="F3" s="44"/>
      <c r="G3" s="44"/>
      <c r="H3" s="38"/>
      <c r="I3" s="38"/>
    </row>
    <row r="4" spans="1:11" ht="12" customHeight="1" x14ac:dyDescent="0.25">
      <c r="A4" s="38"/>
      <c r="B4" s="38"/>
      <c r="C4" s="38"/>
      <c r="D4" s="38"/>
      <c r="E4" s="37"/>
      <c r="F4" s="44"/>
      <c r="G4" s="44"/>
      <c r="H4" s="38"/>
      <c r="I4" s="38"/>
    </row>
    <row r="5" spans="1:11" ht="12" customHeight="1" x14ac:dyDescent="0.25">
      <c r="A5" s="38"/>
      <c r="B5" s="38"/>
      <c r="C5" s="46" t="s">
        <v>420</v>
      </c>
      <c r="D5" s="46"/>
      <c r="E5" s="37"/>
      <c r="F5" s="44"/>
      <c r="G5" s="44"/>
      <c r="H5" s="38"/>
      <c r="I5" s="38"/>
    </row>
    <row r="6" spans="1:11" x14ac:dyDescent="0.25">
      <c r="A6" s="38"/>
      <c r="B6" s="38"/>
      <c r="C6" s="38"/>
      <c r="D6" s="38"/>
      <c r="E6" s="37"/>
      <c r="F6" s="44"/>
      <c r="G6" s="44"/>
      <c r="H6" s="38"/>
      <c r="I6" s="69"/>
    </row>
    <row r="7" spans="1:11" x14ac:dyDescent="0.25">
      <c r="A7" s="8" t="s">
        <v>1</v>
      </c>
      <c r="B7" s="100" t="s">
        <v>2</v>
      </c>
      <c r="C7" s="101" t="s">
        <v>3</v>
      </c>
      <c r="D7" s="10" t="s">
        <v>418</v>
      </c>
      <c r="E7" s="9" t="s">
        <v>521</v>
      </c>
      <c r="F7" s="10" t="s">
        <v>523</v>
      </c>
      <c r="H7" s="63" t="s">
        <v>4</v>
      </c>
      <c r="I7" s="70" t="s">
        <v>4</v>
      </c>
    </row>
    <row r="8" spans="1:11" x14ac:dyDescent="0.25">
      <c r="A8" s="11" t="s">
        <v>5</v>
      </c>
      <c r="B8" s="100"/>
      <c r="C8" s="101"/>
      <c r="D8" s="12">
        <v>2020</v>
      </c>
      <c r="E8" s="89" t="s">
        <v>522</v>
      </c>
      <c r="F8" s="12" t="s">
        <v>520</v>
      </c>
      <c r="H8" s="64" t="s">
        <v>6</v>
      </c>
      <c r="I8" s="71" t="s">
        <v>324</v>
      </c>
      <c r="K8" s="87"/>
    </row>
    <row r="9" spans="1:11" x14ac:dyDescent="0.25">
      <c r="A9" s="11">
        <v>1</v>
      </c>
      <c r="B9" s="40">
        <v>2</v>
      </c>
      <c r="C9" s="40">
        <v>3</v>
      </c>
      <c r="D9" s="41">
        <v>4</v>
      </c>
      <c r="E9" s="12">
        <v>5</v>
      </c>
      <c r="F9" s="41">
        <v>6</v>
      </c>
      <c r="H9" s="65">
        <v>7</v>
      </c>
      <c r="I9" s="72">
        <v>8</v>
      </c>
    </row>
    <row r="10" spans="1:11" x14ac:dyDescent="0.25">
      <c r="A10" s="14"/>
      <c r="B10" s="15"/>
      <c r="C10" s="15"/>
      <c r="D10" s="16"/>
      <c r="E10" s="16"/>
      <c r="F10" s="16"/>
      <c r="H10" s="66"/>
      <c r="I10" s="48"/>
    </row>
    <row r="11" spans="1:11" x14ac:dyDescent="0.25">
      <c r="A11" s="17" t="s">
        <v>7</v>
      </c>
      <c r="B11" s="17">
        <v>71</v>
      </c>
      <c r="C11" s="17" t="s">
        <v>8</v>
      </c>
      <c r="D11" s="18">
        <f>SUM(D13+D16+D22+D30+D44+D47)</f>
        <v>2749000</v>
      </c>
      <c r="E11" s="18">
        <f>SUM(E13+E16+E22+E30+E44+E47)</f>
        <v>2735415</v>
      </c>
      <c r="F11" s="18">
        <f>SUM(F13+F16+F22+F30+F44+F47)</f>
        <v>2710000</v>
      </c>
      <c r="H11" s="84">
        <f>SUM(F11/D11)*100</f>
        <v>98.58130229174246</v>
      </c>
      <c r="I11" s="73">
        <f>SUM(F11/E11)*100</f>
        <v>99.07089052301022</v>
      </c>
    </row>
    <row r="12" spans="1:11" x14ac:dyDescent="0.25">
      <c r="A12" s="17"/>
      <c r="B12" s="17"/>
      <c r="C12" s="15"/>
      <c r="D12" s="18"/>
      <c r="E12" s="20"/>
      <c r="F12" s="18"/>
      <c r="H12" s="84"/>
      <c r="I12" s="73"/>
    </row>
    <row r="13" spans="1:11" x14ac:dyDescent="0.25">
      <c r="A13" s="21">
        <v>1</v>
      </c>
      <c r="B13" s="22">
        <v>711</v>
      </c>
      <c r="C13" s="17" t="s">
        <v>9</v>
      </c>
      <c r="D13" s="18">
        <f>SUM(D14)</f>
        <v>0</v>
      </c>
      <c r="E13" s="18">
        <f t="shared" ref="E13:F14" si="0">SUM(E14)</f>
        <v>0</v>
      </c>
      <c r="F13" s="18">
        <f t="shared" si="0"/>
        <v>0</v>
      </c>
      <c r="H13" s="84" t="e">
        <f t="shared" ref="H13:H81" si="1">SUM(F13/D13)*100</f>
        <v>#DIV/0!</v>
      </c>
      <c r="I13" s="73" t="e">
        <f t="shared" ref="I13:I81" si="2">SUM(F13/E13)*100</f>
        <v>#DIV/0!</v>
      </c>
    </row>
    <row r="14" spans="1:11" x14ac:dyDescent="0.25">
      <c r="A14" s="15"/>
      <c r="B14" s="13">
        <v>7111</v>
      </c>
      <c r="C14" s="15" t="s">
        <v>10</v>
      </c>
      <c r="D14" s="23">
        <f>SUM(D15)</f>
        <v>0</v>
      </c>
      <c r="E14" s="23">
        <f t="shared" si="0"/>
        <v>0</v>
      </c>
      <c r="F14" s="23">
        <f t="shared" si="0"/>
        <v>0</v>
      </c>
      <c r="H14" s="85" t="e">
        <f t="shared" si="1"/>
        <v>#DIV/0!</v>
      </c>
      <c r="I14" s="43" t="e">
        <f t="shared" si="2"/>
        <v>#DIV/0!</v>
      </c>
    </row>
    <row r="15" spans="1:11" s="4" customFormat="1" x14ac:dyDescent="0.25">
      <c r="A15" s="24"/>
      <c r="B15" s="25">
        <v>711113</v>
      </c>
      <c r="C15" s="15" t="s">
        <v>11</v>
      </c>
      <c r="D15" s="29"/>
      <c r="E15" s="23"/>
      <c r="F15" s="18"/>
      <c r="H15" s="85"/>
      <c r="I15" s="43"/>
    </row>
    <row r="16" spans="1:11" x14ac:dyDescent="0.25">
      <c r="A16" s="21">
        <v>2</v>
      </c>
      <c r="B16" s="22">
        <v>713</v>
      </c>
      <c r="C16" s="17" t="s">
        <v>12</v>
      </c>
      <c r="D16" s="18">
        <f>SUM(D17)</f>
        <v>105000</v>
      </c>
      <c r="E16" s="18">
        <f>SUM(E17)</f>
        <v>98105</v>
      </c>
      <c r="F16" s="18">
        <f>SUM(F17)</f>
        <v>106000</v>
      </c>
      <c r="H16" s="84">
        <f t="shared" si="1"/>
        <v>100.95238095238095</v>
      </c>
      <c r="I16" s="73">
        <f t="shared" si="2"/>
        <v>108.04750012741451</v>
      </c>
    </row>
    <row r="17" spans="1:9" x14ac:dyDescent="0.25">
      <c r="A17" s="17"/>
      <c r="B17" s="13">
        <v>7131</v>
      </c>
      <c r="C17" s="15" t="s">
        <v>13</v>
      </c>
      <c r="D17" s="23">
        <f>SUM(D18:D21)</f>
        <v>105000</v>
      </c>
      <c r="E17" s="23">
        <f>SUM(E18:E21)</f>
        <v>98105</v>
      </c>
      <c r="F17" s="23">
        <f>SUM(F18:F21)</f>
        <v>106000</v>
      </c>
      <c r="H17" s="85">
        <f t="shared" si="1"/>
        <v>100.95238095238095</v>
      </c>
      <c r="I17" s="43">
        <f t="shared" si="2"/>
        <v>108.04750012741451</v>
      </c>
    </row>
    <row r="18" spans="1:9" s="4" customFormat="1" x14ac:dyDescent="0.25">
      <c r="A18" s="26"/>
      <c r="B18" s="25">
        <v>713111</v>
      </c>
      <c r="C18" s="15" t="s">
        <v>14</v>
      </c>
      <c r="D18" s="29">
        <v>15000</v>
      </c>
      <c r="E18" s="23">
        <v>15046</v>
      </c>
      <c r="F18" s="29">
        <v>16000</v>
      </c>
      <c r="H18" s="85">
        <f t="shared" si="1"/>
        <v>106.66666666666667</v>
      </c>
      <c r="I18" s="43">
        <f t="shared" si="2"/>
        <v>106.34055562940317</v>
      </c>
    </row>
    <row r="19" spans="1:9" s="4" customFormat="1" x14ac:dyDescent="0.25">
      <c r="A19" s="26"/>
      <c r="B19" s="25">
        <v>713112</v>
      </c>
      <c r="C19" s="15" t="s">
        <v>15</v>
      </c>
      <c r="D19" s="29"/>
      <c r="E19" s="23"/>
      <c r="F19" s="29"/>
      <c r="H19" s="85"/>
      <c r="I19" s="43"/>
    </row>
    <row r="20" spans="1:9" s="4" customFormat="1" x14ac:dyDescent="0.25">
      <c r="A20" s="26"/>
      <c r="B20" s="25">
        <v>713113</v>
      </c>
      <c r="C20" s="15" t="s">
        <v>16</v>
      </c>
      <c r="D20" s="29">
        <v>90000</v>
      </c>
      <c r="E20" s="23">
        <v>83059</v>
      </c>
      <c r="F20" s="29">
        <v>90000</v>
      </c>
      <c r="H20" s="85">
        <f t="shared" si="1"/>
        <v>100</v>
      </c>
      <c r="I20" s="43">
        <f t="shared" si="2"/>
        <v>108.35671029027559</v>
      </c>
    </row>
    <row r="21" spans="1:9" s="4" customFormat="1" x14ac:dyDescent="0.25">
      <c r="A21" s="26"/>
      <c r="B21" s="25">
        <v>713114</v>
      </c>
      <c r="C21" s="15" t="s">
        <v>17</v>
      </c>
      <c r="D21" s="29"/>
      <c r="E21" s="23"/>
      <c r="F21" s="29"/>
      <c r="H21" s="85"/>
      <c r="I21" s="43"/>
    </row>
    <row r="22" spans="1:9" x14ac:dyDescent="0.25">
      <c r="A22" s="21">
        <v>3</v>
      </c>
      <c r="B22" s="22">
        <v>714</v>
      </c>
      <c r="C22" s="17" t="s">
        <v>18</v>
      </c>
      <c r="D22" s="27">
        <f>SUM(D23+D26+D28)</f>
        <v>72000</v>
      </c>
      <c r="E22" s="27">
        <f>SUM(E23+E26+E28)</f>
        <v>61096</v>
      </c>
      <c r="F22" s="27">
        <f>SUM(F23+F26+F28)</f>
        <v>72000</v>
      </c>
      <c r="H22" s="84">
        <f t="shared" si="1"/>
        <v>100</v>
      </c>
      <c r="I22" s="73">
        <f t="shared" si="2"/>
        <v>117.84732224695563</v>
      </c>
    </row>
    <row r="23" spans="1:9" x14ac:dyDescent="0.25">
      <c r="A23" s="15"/>
      <c r="B23" s="13">
        <v>7141</v>
      </c>
      <c r="C23" s="15" t="s">
        <v>19</v>
      </c>
      <c r="D23" s="23">
        <f>SUM(D24:D25)</f>
        <v>72000</v>
      </c>
      <c r="E23" s="23">
        <f>SUM(E24:E25)</f>
        <v>61096</v>
      </c>
      <c r="F23" s="23">
        <f>SUM(F24:F25)</f>
        <v>72000</v>
      </c>
      <c r="H23" s="85">
        <f t="shared" si="1"/>
        <v>100</v>
      </c>
      <c r="I23" s="43">
        <f t="shared" si="2"/>
        <v>117.84732224695563</v>
      </c>
    </row>
    <row r="24" spans="1:9" s="4" customFormat="1" x14ac:dyDescent="0.25">
      <c r="A24" s="24"/>
      <c r="B24" s="25">
        <v>714111</v>
      </c>
      <c r="C24" s="15" t="s">
        <v>19</v>
      </c>
      <c r="D24" s="29">
        <v>2000</v>
      </c>
      <c r="E24" s="23">
        <v>89</v>
      </c>
      <c r="F24" s="29">
        <v>2000</v>
      </c>
      <c r="H24" s="85">
        <f t="shared" si="1"/>
        <v>100</v>
      </c>
      <c r="I24" s="43">
        <f t="shared" si="2"/>
        <v>2247.1910112359551</v>
      </c>
    </row>
    <row r="25" spans="1:9" s="4" customFormat="1" x14ac:dyDescent="0.25">
      <c r="A25" s="24"/>
      <c r="B25" s="25">
        <v>714112</v>
      </c>
      <c r="C25" s="15" t="s">
        <v>20</v>
      </c>
      <c r="D25" s="29">
        <v>70000</v>
      </c>
      <c r="E25" s="23">
        <v>61007</v>
      </c>
      <c r="F25" s="29">
        <v>70000</v>
      </c>
      <c r="H25" s="85">
        <f t="shared" si="1"/>
        <v>100</v>
      </c>
      <c r="I25" s="43">
        <f t="shared" si="2"/>
        <v>114.74093136853148</v>
      </c>
    </row>
    <row r="26" spans="1:9" s="4" customFormat="1" x14ac:dyDescent="0.25">
      <c r="A26" s="24"/>
      <c r="B26" s="13">
        <v>7142</v>
      </c>
      <c r="C26" s="15" t="s">
        <v>21</v>
      </c>
      <c r="D26" s="23">
        <f>SUM(D27)</f>
        <v>0</v>
      </c>
      <c r="E26" s="23">
        <f>SUM(E27)</f>
        <v>0</v>
      </c>
      <c r="F26" s="23">
        <f>SUM(F27)</f>
        <v>0</v>
      </c>
      <c r="H26" s="85" t="e">
        <f t="shared" si="1"/>
        <v>#DIV/0!</v>
      </c>
      <c r="I26" s="43" t="e">
        <f t="shared" si="2"/>
        <v>#DIV/0!</v>
      </c>
    </row>
    <row r="27" spans="1:9" s="4" customFormat="1" x14ac:dyDescent="0.25">
      <c r="A27" s="24"/>
      <c r="B27" s="25">
        <v>714211</v>
      </c>
      <c r="C27" s="15" t="s">
        <v>21</v>
      </c>
      <c r="D27" s="29"/>
      <c r="E27" s="23"/>
      <c r="F27" s="29"/>
      <c r="H27" s="85"/>
      <c r="I27" s="43"/>
    </row>
    <row r="28" spans="1:9" s="4" customFormat="1" x14ac:dyDescent="0.25">
      <c r="A28" s="24"/>
      <c r="B28" s="13">
        <v>7143</v>
      </c>
      <c r="C28" s="15" t="s">
        <v>22</v>
      </c>
      <c r="D28" s="23">
        <f>SUM(D29)</f>
        <v>0</v>
      </c>
      <c r="E28" s="23">
        <f>SUM(E29)</f>
        <v>0</v>
      </c>
      <c r="F28" s="23"/>
      <c r="H28" s="85" t="e">
        <f t="shared" si="1"/>
        <v>#DIV/0!</v>
      </c>
      <c r="I28" s="43" t="e">
        <f t="shared" si="2"/>
        <v>#DIV/0!</v>
      </c>
    </row>
    <row r="29" spans="1:9" s="4" customFormat="1" x14ac:dyDescent="0.25">
      <c r="A29" s="24"/>
      <c r="B29" s="25">
        <v>714311</v>
      </c>
      <c r="C29" s="15" t="s">
        <v>23</v>
      </c>
      <c r="D29" s="29"/>
      <c r="E29" s="23"/>
      <c r="F29" s="29"/>
      <c r="H29" s="85"/>
      <c r="I29" s="43"/>
    </row>
    <row r="30" spans="1:9" x14ac:dyDescent="0.25">
      <c r="A30" s="21">
        <v>4</v>
      </c>
      <c r="B30" s="22">
        <v>715</v>
      </c>
      <c r="C30" s="17" t="s">
        <v>24</v>
      </c>
      <c r="D30" s="18">
        <f>SUM(D31+D39+D42)</f>
        <v>20000</v>
      </c>
      <c r="E30" s="18">
        <f>SUM(E31+E39+E42)</f>
        <v>10</v>
      </c>
      <c r="F30" s="18">
        <f>SUM(F31+F39+F42)</f>
        <v>20000</v>
      </c>
      <c r="H30" s="84">
        <f t="shared" si="1"/>
        <v>100</v>
      </c>
      <c r="I30" s="73">
        <f t="shared" si="2"/>
        <v>200000</v>
      </c>
    </row>
    <row r="31" spans="1:9" x14ac:dyDescent="0.25">
      <c r="A31" s="15"/>
      <c r="B31" s="13">
        <v>7151</v>
      </c>
      <c r="C31" s="15" t="s">
        <v>25</v>
      </c>
      <c r="D31" s="23">
        <f>SUM(D32:D38)</f>
        <v>0</v>
      </c>
      <c r="E31" s="23">
        <f>SUM(E32:E38)</f>
        <v>10</v>
      </c>
      <c r="F31" s="23">
        <f>SUM(F32:F38)</f>
        <v>0</v>
      </c>
      <c r="H31" s="85" t="e">
        <f t="shared" si="1"/>
        <v>#DIV/0!</v>
      </c>
      <c r="I31" s="43">
        <f t="shared" si="2"/>
        <v>0</v>
      </c>
    </row>
    <row r="32" spans="1:9" s="4" customFormat="1" x14ac:dyDescent="0.25">
      <c r="A32" s="24"/>
      <c r="B32" s="28">
        <v>715111</v>
      </c>
      <c r="C32" s="15" t="s">
        <v>26</v>
      </c>
      <c r="D32" s="29"/>
      <c r="E32" s="23"/>
      <c r="F32" s="29"/>
      <c r="H32" s="85" t="e">
        <f t="shared" si="1"/>
        <v>#DIV/0!</v>
      </c>
      <c r="I32" s="43" t="e">
        <f t="shared" si="2"/>
        <v>#DIV/0!</v>
      </c>
    </row>
    <row r="33" spans="1:9" s="4" customFormat="1" x14ac:dyDescent="0.25">
      <c r="A33" s="24"/>
      <c r="B33" s="25">
        <v>715112</v>
      </c>
      <c r="C33" s="15" t="s">
        <v>27</v>
      </c>
      <c r="D33" s="29"/>
      <c r="E33" s="23"/>
      <c r="F33" s="29"/>
      <c r="H33" s="85" t="e">
        <f t="shared" si="1"/>
        <v>#DIV/0!</v>
      </c>
      <c r="I33" s="43" t="e">
        <f t="shared" si="2"/>
        <v>#DIV/0!</v>
      </c>
    </row>
    <row r="34" spans="1:9" s="4" customFormat="1" x14ac:dyDescent="0.25">
      <c r="A34" s="24"/>
      <c r="B34" s="25">
        <v>715113</v>
      </c>
      <c r="C34" s="15" t="s">
        <v>28</v>
      </c>
      <c r="D34" s="29"/>
      <c r="E34" s="23"/>
      <c r="F34" s="29"/>
      <c r="H34" s="85" t="e">
        <f t="shared" si="1"/>
        <v>#DIV/0!</v>
      </c>
      <c r="I34" s="43" t="e">
        <f t="shared" si="2"/>
        <v>#DIV/0!</v>
      </c>
    </row>
    <row r="35" spans="1:9" s="4" customFormat="1" x14ac:dyDescent="0.25">
      <c r="A35" s="24"/>
      <c r="B35" s="25">
        <v>715114</v>
      </c>
      <c r="C35" s="15" t="s">
        <v>29</v>
      </c>
      <c r="D35" s="29"/>
      <c r="E35" s="23"/>
      <c r="F35" s="29"/>
      <c r="H35" s="85" t="e">
        <f t="shared" si="1"/>
        <v>#DIV/0!</v>
      </c>
      <c r="I35" s="43" t="e">
        <f t="shared" si="2"/>
        <v>#DIV/0!</v>
      </c>
    </row>
    <row r="36" spans="1:9" s="4" customFormat="1" x14ac:dyDescent="0.25">
      <c r="A36" s="24"/>
      <c r="B36" s="25">
        <v>715115</v>
      </c>
      <c r="C36" s="15" t="s">
        <v>30</v>
      </c>
      <c r="D36" s="29"/>
      <c r="E36" s="23">
        <v>8</v>
      </c>
      <c r="F36" s="29"/>
      <c r="H36" s="85" t="e">
        <f t="shared" si="1"/>
        <v>#DIV/0!</v>
      </c>
      <c r="I36" s="43">
        <f t="shared" si="2"/>
        <v>0</v>
      </c>
    </row>
    <row r="37" spans="1:9" s="4" customFormat="1" x14ac:dyDescent="0.25">
      <c r="A37" s="24"/>
      <c r="B37" s="25">
        <v>715116</v>
      </c>
      <c r="C37" s="15" t="s">
        <v>31</v>
      </c>
      <c r="D37" s="29"/>
      <c r="E37" s="23">
        <v>2</v>
      </c>
      <c r="F37" s="29"/>
      <c r="H37" s="85" t="e">
        <f t="shared" si="1"/>
        <v>#DIV/0!</v>
      </c>
      <c r="I37" s="43">
        <f t="shared" si="2"/>
        <v>0</v>
      </c>
    </row>
    <row r="38" spans="1:9" s="4" customFormat="1" x14ac:dyDescent="0.25">
      <c r="A38" s="24"/>
      <c r="B38" s="25">
        <v>715117</v>
      </c>
      <c r="C38" s="15" t="s">
        <v>32</v>
      </c>
      <c r="D38" s="29"/>
      <c r="E38" s="23"/>
      <c r="F38" s="29"/>
      <c r="H38" s="85" t="e">
        <f t="shared" si="1"/>
        <v>#DIV/0!</v>
      </c>
      <c r="I38" s="43" t="e">
        <f t="shared" si="2"/>
        <v>#DIV/0!</v>
      </c>
    </row>
    <row r="39" spans="1:9" x14ac:dyDescent="0.25">
      <c r="A39" s="15"/>
      <c r="B39" s="13">
        <v>7152</v>
      </c>
      <c r="C39" s="15" t="s">
        <v>33</v>
      </c>
      <c r="D39" s="23">
        <f>SUM(D40:D41)</f>
        <v>0</v>
      </c>
      <c r="E39" s="23">
        <f>SUM(E40:E41)</f>
        <v>0</v>
      </c>
      <c r="F39" s="23">
        <f>SUM(F40:F41)</f>
        <v>0</v>
      </c>
      <c r="H39" s="85" t="e">
        <f t="shared" si="1"/>
        <v>#DIV/0!</v>
      </c>
      <c r="I39" s="43" t="e">
        <f t="shared" si="2"/>
        <v>#DIV/0!</v>
      </c>
    </row>
    <row r="40" spans="1:9" s="4" customFormat="1" x14ac:dyDescent="0.25">
      <c r="A40" s="24"/>
      <c r="B40" s="25">
        <v>715211</v>
      </c>
      <c r="C40" s="15" t="s">
        <v>34</v>
      </c>
      <c r="D40" s="29"/>
      <c r="E40" s="23"/>
      <c r="F40" s="29"/>
      <c r="H40" s="85" t="e">
        <f t="shared" si="1"/>
        <v>#DIV/0!</v>
      </c>
      <c r="I40" s="43" t="e">
        <f t="shared" si="2"/>
        <v>#DIV/0!</v>
      </c>
    </row>
    <row r="41" spans="1:9" s="4" customFormat="1" x14ac:dyDescent="0.25">
      <c r="A41" s="24"/>
      <c r="B41" s="25">
        <v>715212</v>
      </c>
      <c r="C41" s="15" t="s">
        <v>35</v>
      </c>
      <c r="D41" s="29"/>
      <c r="E41" s="23"/>
      <c r="F41" s="29"/>
      <c r="H41" s="85"/>
      <c r="I41" s="43"/>
    </row>
    <row r="42" spans="1:9" s="4" customFormat="1" x14ac:dyDescent="0.25">
      <c r="A42" s="24"/>
      <c r="B42" s="13">
        <v>7153</v>
      </c>
      <c r="C42" s="15" t="s">
        <v>492</v>
      </c>
      <c r="D42" s="18">
        <f>SUM(D43)</f>
        <v>20000</v>
      </c>
      <c r="E42" s="18">
        <f>SUM(E43)</f>
        <v>0</v>
      </c>
      <c r="F42" s="29">
        <f>SUM(F43)</f>
        <v>20000</v>
      </c>
      <c r="H42" s="85"/>
      <c r="I42" s="43"/>
    </row>
    <row r="43" spans="1:9" s="4" customFormat="1" x14ac:dyDescent="0.25">
      <c r="A43" s="24"/>
      <c r="B43" s="25">
        <v>715311</v>
      </c>
      <c r="C43" s="15" t="s">
        <v>462</v>
      </c>
      <c r="D43" s="29">
        <v>20000</v>
      </c>
      <c r="E43" s="23"/>
      <c r="F43" s="29">
        <v>20000</v>
      </c>
      <c r="H43" s="85"/>
      <c r="I43" s="43"/>
    </row>
    <row r="44" spans="1:9" x14ac:dyDescent="0.25">
      <c r="A44" s="21">
        <v>5</v>
      </c>
      <c r="B44" s="22">
        <v>717</v>
      </c>
      <c r="C44" s="17" t="s">
        <v>36</v>
      </c>
      <c r="D44" s="27">
        <f>SUM(D45)</f>
        <v>2550000</v>
      </c>
      <c r="E44" s="27">
        <f>SUM(E45)</f>
        <v>2574729</v>
      </c>
      <c r="F44" s="27">
        <f>SUM(F45)</f>
        <v>2510000</v>
      </c>
      <c r="H44" s="84">
        <f t="shared" si="1"/>
        <v>98.431372549019599</v>
      </c>
      <c r="I44" s="73">
        <f t="shared" si="2"/>
        <v>97.485987845711136</v>
      </c>
    </row>
    <row r="45" spans="1:9" x14ac:dyDescent="0.25">
      <c r="A45" s="15"/>
      <c r="B45" s="13">
        <v>7171</v>
      </c>
      <c r="C45" s="15" t="s">
        <v>36</v>
      </c>
      <c r="D45" s="29">
        <f>SUM(D46:D46)</f>
        <v>2550000</v>
      </c>
      <c r="E45" s="29">
        <f>SUM(E46:E46)</f>
        <v>2574729</v>
      </c>
      <c r="F45" s="29">
        <f>SUM(F46:F46)</f>
        <v>2510000</v>
      </c>
      <c r="H45" s="85">
        <f t="shared" si="1"/>
        <v>98.431372549019599</v>
      </c>
      <c r="I45" s="43">
        <f t="shared" si="2"/>
        <v>97.485987845711136</v>
      </c>
    </row>
    <row r="46" spans="1:9" s="4" customFormat="1" x14ac:dyDescent="0.25">
      <c r="A46" s="24"/>
      <c r="B46" s="25">
        <v>717111</v>
      </c>
      <c r="C46" s="15" t="s">
        <v>36</v>
      </c>
      <c r="D46" s="29">
        <v>2550000</v>
      </c>
      <c r="E46" s="29">
        <v>2574729</v>
      </c>
      <c r="F46" s="29">
        <v>2510000</v>
      </c>
      <c r="H46" s="85">
        <f t="shared" si="1"/>
        <v>98.431372549019599</v>
      </c>
      <c r="I46" s="43">
        <f t="shared" si="2"/>
        <v>97.485987845711136</v>
      </c>
    </row>
    <row r="47" spans="1:9" x14ac:dyDescent="0.25">
      <c r="A47" s="21">
        <v>6</v>
      </c>
      <c r="B47" s="22">
        <v>719</v>
      </c>
      <c r="C47" s="17" t="s">
        <v>37</v>
      </c>
      <c r="D47" s="18">
        <f>SUM(D48)</f>
        <v>2000</v>
      </c>
      <c r="E47" s="18">
        <f t="shared" ref="E47:F48" si="3">SUM(E48)</f>
        <v>1475</v>
      </c>
      <c r="F47" s="18">
        <f t="shared" si="3"/>
        <v>2000</v>
      </c>
      <c r="H47" s="84">
        <f t="shared" si="1"/>
        <v>100</v>
      </c>
      <c r="I47" s="73">
        <f t="shared" si="2"/>
        <v>135.59322033898303</v>
      </c>
    </row>
    <row r="48" spans="1:9" x14ac:dyDescent="0.25">
      <c r="A48" s="15"/>
      <c r="B48" s="13">
        <v>7191</v>
      </c>
      <c r="C48" s="15" t="s">
        <v>37</v>
      </c>
      <c r="D48" s="29">
        <f>SUM(D49)</f>
        <v>2000</v>
      </c>
      <c r="E48" s="29">
        <f t="shared" si="3"/>
        <v>1475</v>
      </c>
      <c r="F48" s="91">
        <f t="shared" si="3"/>
        <v>2000</v>
      </c>
      <c r="H48" s="85">
        <f t="shared" si="1"/>
        <v>100</v>
      </c>
      <c r="I48" s="43">
        <f t="shared" si="2"/>
        <v>135.59322033898303</v>
      </c>
    </row>
    <row r="49" spans="1:9" s="4" customFormat="1" x14ac:dyDescent="0.25">
      <c r="A49" s="24"/>
      <c r="B49" s="25">
        <v>719113</v>
      </c>
      <c r="C49" s="15" t="s">
        <v>38</v>
      </c>
      <c r="D49" s="91">
        <v>2000</v>
      </c>
      <c r="E49" s="16">
        <v>1475</v>
      </c>
      <c r="F49" s="29">
        <v>2000</v>
      </c>
      <c r="H49" s="85">
        <f t="shared" si="1"/>
        <v>100</v>
      </c>
      <c r="I49" s="43">
        <f t="shared" si="2"/>
        <v>135.59322033898303</v>
      </c>
    </row>
    <row r="50" spans="1:9" x14ac:dyDescent="0.25">
      <c r="A50" s="15"/>
      <c r="B50" s="25"/>
      <c r="C50" s="15"/>
      <c r="D50" s="18"/>
      <c r="E50" s="16"/>
      <c r="F50" s="18"/>
      <c r="H50" s="84"/>
      <c r="I50" s="73"/>
    </row>
    <row r="51" spans="1:9" x14ac:dyDescent="0.25">
      <c r="A51" s="17" t="s">
        <v>39</v>
      </c>
      <c r="B51" s="17">
        <v>72</v>
      </c>
      <c r="C51" s="17" t="s">
        <v>40</v>
      </c>
      <c r="D51" s="18">
        <f>SUM(D53+D64+D105+D108)</f>
        <v>1367100</v>
      </c>
      <c r="E51" s="18">
        <f>SUM(E53+E64+E105+E108)</f>
        <v>1103693</v>
      </c>
      <c r="F51" s="18">
        <f>SUM(F53+F64+F105+F108)</f>
        <v>1378600</v>
      </c>
      <c r="H51" s="84">
        <f t="shared" si="1"/>
        <v>100.84119669373126</v>
      </c>
      <c r="I51" s="73">
        <f t="shared" si="2"/>
        <v>124.90792276475433</v>
      </c>
    </row>
    <row r="52" spans="1:9" x14ac:dyDescent="0.25">
      <c r="A52" s="17"/>
      <c r="B52" s="17"/>
      <c r="C52" s="17"/>
      <c r="D52" s="18"/>
      <c r="E52" s="20"/>
      <c r="F52" s="18"/>
      <c r="H52" s="84"/>
      <c r="I52" s="73"/>
    </row>
    <row r="53" spans="1:9" ht="29.25" x14ac:dyDescent="0.25">
      <c r="A53" s="21">
        <v>1</v>
      </c>
      <c r="B53" s="22">
        <v>721</v>
      </c>
      <c r="C53" s="30" t="s">
        <v>41</v>
      </c>
      <c r="D53" s="18">
        <f>SUM(D57+D60+D62+D54)</f>
        <v>15700</v>
      </c>
      <c r="E53" s="18">
        <f>SUM(E57+E60+E62+E54)</f>
        <v>16675</v>
      </c>
      <c r="F53" s="18">
        <f>SUM(F57+F60+F62+F54)</f>
        <v>25700</v>
      </c>
      <c r="H53" s="84">
        <f t="shared" si="1"/>
        <v>163.69426751592357</v>
      </c>
      <c r="I53" s="73">
        <f t="shared" si="2"/>
        <v>154.12293853073464</v>
      </c>
    </row>
    <row r="54" spans="1:9" x14ac:dyDescent="0.25">
      <c r="A54" s="21"/>
      <c r="B54" s="13">
        <v>7212</v>
      </c>
      <c r="C54" s="53" t="s">
        <v>293</v>
      </c>
      <c r="D54" s="29">
        <f>SUM(D55+D56)</f>
        <v>13200</v>
      </c>
      <c r="E54" s="29">
        <f>SUM(E55+E56)</f>
        <v>15125</v>
      </c>
      <c r="F54" s="29">
        <f>SUM(F55+F56)</f>
        <v>23200</v>
      </c>
      <c r="H54" s="85">
        <f t="shared" si="1"/>
        <v>175.75757575757575</v>
      </c>
      <c r="I54" s="43">
        <f t="shared" si="2"/>
        <v>153.38842975206612</v>
      </c>
    </row>
    <row r="55" spans="1:9" x14ac:dyDescent="0.25">
      <c r="A55" s="21"/>
      <c r="B55" s="25">
        <v>721222</v>
      </c>
      <c r="C55" s="53" t="s">
        <v>294</v>
      </c>
      <c r="D55" s="29">
        <v>13000</v>
      </c>
      <c r="E55" s="29">
        <v>15125</v>
      </c>
      <c r="F55" s="29">
        <v>23000</v>
      </c>
      <c r="H55" s="85">
        <f t="shared" si="1"/>
        <v>176.92307692307691</v>
      </c>
      <c r="I55" s="43">
        <f t="shared" si="2"/>
        <v>152.06611570247935</v>
      </c>
    </row>
    <row r="56" spans="1:9" x14ac:dyDescent="0.25">
      <c r="A56" s="21"/>
      <c r="B56" s="25">
        <v>721224</v>
      </c>
      <c r="C56" s="53" t="s">
        <v>355</v>
      </c>
      <c r="D56" s="29">
        <v>200</v>
      </c>
      <c r="E56" s="29"/>
      <c r="F56" s="29">
        <v>200</v>
      </c>
      <c r="H56" s="85"/>
      <c r="I56" s="43"/>
    </row>
    <row r="57" spans="1:9" x14ac:dyDescent="0.25">
      <c r="A57" s="15"/>
      <c r="B57" s="13">
        <v>7213</v>
      </c>
      <c r="C57" s="15" t="s">
        <v>42</v>
      </c>
      <c r="D57" s="29">
        <f>SUM(D58:D59)</f>
        <v>2000</v>
      </c>
      <c r="E57" s="29">
        <f>SUM(E58:E59)</f>
        <v>1550</v>
      </c>
      <c r="F57" s="29">
        <f>SUM(F58:F59)</f>
        <v>2000</v>
      </c>
      <c r="H57" s="85">
        <f t="shared" si="1"/>
        <v>100</v>
      </c>
      <c r="I57" s="43">
        <f t="shared" si="2"/>
        <v>129.03225806451613</v>
      </c>
    </row>
    <row r="58" spans="1:9" s="4" customFormat="1" x14ac:dyDescent="0.25">
      <c r="A58" s="24"/>
      <c r="B58" s="25">
        <v>721311</v>
      </c>
      <c r="C58" s="15" t="s">
        <v>43</v>
      </c>
      <c r="D58" s="29"/>
      <c r="E58" s="29"/>
      <c r="F58" s="29"/>
      <c r="H58" s="85"/>
      <c r="I58" s="43"/>
    </row>
    <row r="59" spans="1:9" s="4" customFormat="1" x14ac:dyDescent="0.25">
      <c r="A59" s="24"/>
      <c r="B59" s="25">
        <v>721312</v>
      </c>
      <c r="C59" s="15" t="s">
        <v>510</v>
      </c>
      <c r="D59" s="29">
        <v>2000</v>
      </c>
      <c r="E59" s="29">
        <v>1550</v>
      </c>
      <c r="F59" s="29">
        <v>2000</v>
      </c>
      <c r="H59" s="85"/>
      <c r="I59" s="43"/>
    </row>
    <row r="60" spans="1:9" x14ac:dyDescent="0.25">
      <c r="A60" s="15"/>
      <c r="B60" s="13">
        <v>7215</v>
      </c>
      <c r="C60" s="15" t="s">
        <v>44</v>
      </c>
      <c r="D60" s="29">
        <v>500</v>
      </c>
      <c r="E60" s="29">
        <f>SUM(E61)</f>
        <v>0</v>
      </c>
      <c r="F60" s="29">
        <f>SUM(F61)</f>
        <v>500</v>
      </c>
      <c r="H60" s="85">
        <f t="shared" si="1"/>
        <v>100</v>
      </c>
      <c r="I60" s="43" t="e">
        <f t="shared" si="2"/>
        <v>#DIV/0!</v>
      </c>
    </row>
    <row r="61" spans="1:9" s="4" customFormat="1" x14ac:dyDescent="0.25">
      <c r="A61" s="24"/>
      <c r="B61" s="25">
        <v>721579</v>
      </c>
      <c r="C61" s="15" t="s">
        <v>45</v>
      </c>
      <c r="D61" s="29">
        <v>500</v>
      </c>
      <c r="E61" s="29"/>
      <c r="F61" s="29">
        <v>500</v>
      </c>
      <c r="H61" s="85">
        <f t="shared" si="1"/>
        <v>100</v>
      </c>
      <c r="I61" s="43" t="e">
        <f t="shared" si="2"/>
        <v>#DIV/0!</v>
      </c>
    </row>
    <row r="62" spans="1:9" x14ac:dyDescent="0.25">
      <c r="A62" s="15"/>
      <c r="B62" s="13">
        <v>7216</v>
      </c>
      <c r="C62" s="15" t="s">
        <v>46</v>
      </c>
      <c r="D62" s="29">
        <f>SUM(D63)</f>
        <v>0</v>
      </c>
      <c r="E62" s="29">
        <f>SUM(E63)</f>
        <v>0</v>
      </c>
      <c r="F62" s="29">
        <f>SUM(F63)</f>
        <v>0</v>
      </c>
      <c r="H62" s="85" t="e">
        <f t="shared" si="1"/>
        <v>#DIV/0!</v>
      </c>
      <c r="I62" s="43" t="e">
        <f t="shared" si="2"/>
        <v>#DIV/0!</v>
      </c>
    </row>
    <row r="63" spans="1:9" s="4" customFormat="1" x14ac:dyDescent="0.25">
      <c r="A63" s="24"/>
      <c r="B63" s="25">
        <v>721619</v>
      </c>
      <c r="C63" s="15" t="s">
        <v>46</v>
      </c>
      <c r="D63" s="18"/>
      <c r="E63" s="29"/>
      <c r="F63" s="18"/>
      <c r="H63" s="85"/>
      <c r="I63" s="43"/>
    </row>
    <row r="64" spans="1:9" x14ac:dyDescent="0.25">
      <c r="A64" s="21">
        <v>2</v>
      </c>
      <c r="B64" s="22">
        <v>722</v>
      </c>
      <c r="C64" s="17" t="s">
        <v>47</v>
      </c>
      <c r="D64" s="18">
        <f>SUM(D65+D69+D74+D96)</f>
        <v>1339900</v>
      </c>
      <c r="E64" s="18">
        <f>SUM(E65+E69+E74+E96)</f>
        <v>1079630</v>
      </c>
      <c r="F64" s="18">
        <f>SUM(F65+F69+F74+F96)</f>
        <v>1332400</v>
      </c>
      <c r="H64" s="84">
        <f t="shared" si="1"/>
        <v>99.440256735577279</v>
      </c>
      <c r="I64" s="73">
        <f t="shared" si="2"/>
        <v>123.41265063030853</v>
      </c>
    </row>
    <row r="65" spans="1:10" x14ac:dyDescent="0.25">
      <c r="A65" s="15"/>
      <c r="B65" s="13">
        <v>7221</v>
      </c>
      <c r="C65" s="15" t="s">
        <v>48</v>
      </c>
      <c r="D65" s="23">
        <f>SUM(D66:D68)</f>
        <v>12000</v>
      </c>
      <c r="E65" s="23">
        <f>SUM(E66:E68)</f>
        <v>9140</v>
      </c>
      <c r="F65" s="23">
        <f>SUM(F66:F68)</f>
        <v>12000</v>
      </c>
      <c r="H65" s="85">
        <f t="shared" si="1"/>
        <v>100</v>
      </c>
      <c r="I65" s="43">
        <f t="shared" si="2"/>
        <v>131.2910284463895</v>
      </c>
    </row>
    <row r="66" spans="1:10" x14ac:dyDescent="0.25">
      <c r="A66" s="15"/>
      <c r="B66" s="25">
        <v>722118</v>
      </c>
      <c r="C66" s="47" t="s">
        <v>347</v>
      </c>
      <c r="D66" s="23"/>
      <c r="E66" s="23"/>
      <c r="F66" s="23"/>
      <c r="H66" s="85"/>
      <c r="I66" s="43"/>
    </row>
    <row r="67" spans="1:10" s="4" customFormat="1" x14ac:dyDescent="0.25">
      <c r="A67" s="24"/>
      <c r="B67" s="25">
        <v>722121</v>
      </c>
      <c r="C67" s="15" t="s">
        <v>49</v>
      </c>
      <c r="D67" s="29">
        <v>12000</v>
      </c>
      <c r="E67" s="23">
        <v>9134</v>
      </c>
      <c r="F67" s="29">
        <v>12000</v>
      </c>
      <c r="H67" s="85">
        <f t="shared" si="1"/>
        <v>100</v>
      </c>
      <c r="I67" s="43">
        <f t="shared" si="2"/>
        <v>131.37727173199036</v>
      </c>
    </row>
    <row r="68" spans="1:10" s="4" customFormat="1" x14ac:dyDescent="0.25">
      <c r="A68" s="24"/>
      <c r="B68" s="25">
        <v>722131</v>
      </c>
      <c r="C68" s="15" t="s">
        <v>527</v>
      </c>
      <c r="D68" s="29"/>
      <c r="E68" s="23">
        <v>6</v>
      </c>
      <c r="F68" s="29"/>
      <c r="H68" s="85"/>
      <c r="I68" s="43"/>
    </row>
    <row r="69" spans="1:10" x14ac:dyDescent="0.25">
      <c r="A69" s="15"/>
      <c r="B69" s="13">
        <v>7223</v>
      </c>
      <c r="C69" s="15" t="s">
        <v>50</v>
      </c>
      <c r="D69" s="23">
        <f>SUM(D70:D73)</f>
        <v>51500</v>
      </c>
      <c r="E69" s="23">
        <f>SUM(E70:E73)</f>
        <v>42722</v>
      </c>
      <c r="F69" s="23">
        <f>SUM(F70:F73)</f>
        <v>51500</v>
      </c>
      <c r="H69" s="85">
        <f t="shared" si="1"/>
        <v>100</v>
      </c>
      <c r="I69" s="43">
        <f t="shared" si="2"/>
        <v>120.54679088057676</v>
      </c>
    </row>
    <row r="70" spans="1:10" s="4" customFormat="1" x14ac:dyDescent="0.25">
      <c r="A70" s="24"/>
      <c r="B70" s="25">
        <v>722312</v>
      </c>
      <c r="C70" s="15" t="s">
        <v>51</v>
      </c>
      <c r="D70" s="29">
        <v>50000</v>
      </c>
      <c r="E70" s="23">
        <v>42302</v>
      </c>
      <c r="F70" s="29">
        <v>50000</v>
      </c>
      <c r="H70" s="85">
        <f t="shared" si="1"/>
        <v>100</v>
      </c>
      <c r="I70" s="43">
        <f t="shared" si="2"/>
        <v>118.19772114793628</v>
      </c>
    </row>
    <row r="71" spans="1:10" s="4" customFormat="1" x14ac:dyDescent="0.25">
      <c r="A71" s="24"/>
      <c r="B71" s="25">
        <v>722313</v>
      </c>
      <c r="C71" s="15" t="s">
        <v>392</v>
      </c>
      <c r="D71" s="29"/>
      <c r="E71" s="23"/>
      <c r="F71" s="29"/>
      <c r="H71" s="85"/>
      <c r="I71" s="43"/>
    </row>
    <row r="72" spans="1:10" s="4" customFormat="1" x14ac:dyDescent="0.25">
      <c r="A72" s="24"/>
      <c r="B72" s="25">
        <v>722314</v>
      </c>
      <c r="C72" s="15" t="s">
        <v>484</v>
      </c>
      <c r="D72" s="29">
        <v>1500</v>
      </c>
      <c r="E72" s="23">
        <v>420</v>
      </c>
      <c r="F72" s="29">
        <v>1500</v>
      </c>
      <c r="H72" s="85"/>
      <c r="I72" s="43"/>
    </row>
    <row r="73" spans="1:10" s="4" customFormat="1" x14ac:dyDescent="0.25">
      <c r="A73" s="24"/>
      <c r="B73" s="25">
        <v>722318</v>
      </c>
      <c r="C73" s="15" t="s">
        <v>343</v>
      </c>
      <c r="D73" s="29"/>
      <c r="E73" s="23"/>
      <c r="F73" s="29"/>
      <c r="H73" s="85"/>
      <c r="I73" s="43"/>
    </row>
    <row r="74" spans="1:10" x14ac:dyDescent="0.25">
      <c r="A74" s="15"/>
      <c r="B74" s="13">
        <v>7224</v>
      </c>
      <c r="C74" s="15" t="s">
        <v>52</v>
      </c>
      <c r="D74" s="29">
        <f>SUM(D75:D95)</f>
        <v>1228900</v>
      </c>
      <c r="E74" s="29">
        <f>SUM(E75:E95)</f>
        <v>990298</v>
      </c>
      <c r="F74" s="29">
        <f>SUM(F75:F95)</f>
        <v>1227400</v>
      </c>
      <c r="H74" s="85">
        <f t="shared" si="1"/>
        <v>99.877939620799083</v>
      </c>
      <c r="I74" s="43">
        <f t="shared" si="2"/>
        <v>123.94249003835209</v>
      </c>
    </row>
    <row r="75" spans="1:10" s="4" customFormat="1" x14ac:dyDescent="0.25">
      <c r="A75" s="24"/>
      <c r="B75" s="25">
        <v>722411</v>
      </c>
      <c r="C75" s="15" t="s">
        <v>53</v>
      </c>
      <c r="D75" s="29">
        <v>3000</v>
      </c>
      <c r="E75" s="23">
        <v>1509</v>
      </c>
      <c r="F75" s="29">
        <v>3000</v>
      </c>
      <c r="H75" s="85">
        <f t="shared" si="1"/>
        <v>100</v>
      </c>
      <c r="I75" s="43">
        <f t="shared" si="2"/>
        <v>198.80715705765408</v>
      </c>
    </row>
    <row r="76" spans="1:10" s="4" customFormat="1" x14ac:dyDescent="0.25">
      <c r="A76" s="24"/>
      <c r="B76" s="25">
        <v>722412</v>
      </c>
      <c r="C76" s="15" t="s">
        <v>54</v>
      </c>
      <c r="D76" s="29">
        <v>12000</v>
      </c>
      <c r="E76" s="23">
        <v>7631</v>
      </c>
      <c r="F76" s="29">
        <v>10000</v>
      </c>
      <c r="H76" s="85">
        <f t="shared" si="1"/>
        <v>83.333333333333343</v>
      </c>
      <c r="I76" s="43">
        <f t="shared" si="2"/>
        <v>131.04442405975624</v>
      </c>
    </row>
    <row r="77" spans="1:10" s="4" customFormat="1" x14ac:dyDescent="0.25">
      <c r="A77" s="24"/>
      <c r="B77" s="25">
        <v>722424</v>
      </c>
      <c r="C77" s="15" t="s">
        <v>327</v>
      </c>
      <c r="D77" s="29"/>
      <c r="E77" s="23"/>
      <c r="F77" s="29"/>
      <c r="H77" s="85"/>
      <c r="I77" s="43"/>
    </row>
    <row r="78" spans="1:10" s="4" customFormat="1" x14ac:dyDescent="0.25">
      <c r="A78" s="24"/>
      <c r="B78" s="25">
        <v>722425</v>
      </c>
      <c r="C78" s="15" t="s">
        <v>55</v>
      </c>
      <c r="D78" s="29">
        <v>1500</v>
      </c>
      <c r="E78" s="23">
        <v>168</v>
      </c>
      <c r="F78" s="29">
        <v>1500</v>
      </c>
      <c r="H78" s="85">
        <f t="shared" si="1"/>
        <v>100</v>
      </c>
      <c r="I78" s="43">
        <f t="shared" si="2"/>
        <v>892.85714285714289</v>
      </c>
    </row>
    <row r="79" spans="1:10" s="4" customFormat="1" x14ac:dyDescent="0.25">
      <c r="A79" s="24"/>
      <c r="B79" s="25">
        <v>722435</v>
      </c>
      <c r="C79" s="15" t="s">
        <v>56</v>
      </c>
      <c r="D79" s="29">
        <v>70000</v>
      </c>
      <c r="E79" s="23">
        <v>83311</v>
      </c>
      <c r="F79" s="29">
        <v>75000</v>
      </c>
      <c r="H79" s="85">
        <f t="shared" si="1"/>
        <v>107.14285714285714</v>
      </c>
      <c r="I79" s="43">
        <f t="shared" si="2"/>
        <v>90.024126465892863</v>
      </c>
      <c r="J79" s="5"/>
    </row>
    <row r="80" spans="1:10" s="4" customFormat="1" x14ac:dyDescent="0.25">
      <c r="A80" s="24"/>
      <c r="B80" s="25">
        <v>722442</v>
      </c>
      <c r="C80" s="15" t="s">
        <v>57</v>
      </c>
      <c r="D80" s="29">
        <v>500</v>
      </c>
      <c r="E80" s="23">
        <v>356</v>
      </c>
      <c r="F80" s="29">
        <v>500</v>
      </c>
      <c r="H80" s="85">
        <f t="shared" si="1"/>
        <v>100</v>
      </c>
      <c r="I80" s="43">
        <f t="shared" si="2"/>
        <v>140.44943820224719</v>
      </c>
    </row>
    <row r="81" spans="1:11" s="4" customFormat="1" x14ac:dyDescent="0.25">
      <c r="A81" s="24"/>
      <c r="B81" s="25">
        <v>722443</v>
      </c>
      <c r="C81" s="15" t="s">
        <v>58</v>
      </c>
      <c r="D81" s="29"/>
      <c r="E81" s="23"/>
      <c r="F81" s="29"/>
      <c r="H81" s="85" t="e">
        <f t="shared" si="1"/>
        <v>#DIV/0!</v>
      </c>
      <c r="I81" s="43" t="e">
        <f t="shared" si="2"/>
        <v>#DIV/0!</v>
      </c>
    </row>
    <row r="82" spans="1:11" s="4" customFormat="1" x14ac:dyDescent="0.25">
      <c r="A82" s="24"/>
      <c r="B82" s="25">
        <v>722444</v>
      </c>
      <c r="C82" s="15" t="s">
        <v>59</v>
      </c>
      <c r="D82" s="29"/>
      <c r="E82" s="23"/>
      <c r="F82" s="29"/>
      <c r="H82" s="85"/>
      <c r="I82" s="43"/>
    </row>
    <row r="83" spans="1:11" s="4" customFormat="1" x14ac:dyDescent="0.25">
      <c r="A83" s="24"/>
      <c r="B83" s="25">
        <v>722445</v>
      </c>
      <c r="C83" s="15" t="s">
        <v>60</v>
      </c>
      <c r="D83" s="29"/>
      <c r="E83" s="23"/>
      <c r="F83" s="29"/>
      <c r="H83" s="85"/>
      <c r="I83" s="43"/>
    </row>
    <row r="84" spans="1:11" s="4" customFormat="1" x14ac:dyDescent="0.25">
      <c r="A84" s="24"/>
      <c r="B84" s="25">
        <v>722446</v>
      </c>
      <c r="C84" s="15" t="s">
        <v>61</v>
      </c>
      <c r="D84" s="29">
        <v>7000</v>
      </c>
      <c r="E84" s="23">
        <v>6417</v>
      </c>
      <c r="F84" s="29">
        <v>7000</v>
      </c>
      <c r="H84" s="85">
        <f t="shared" ref="H84:H148" si="4">SUM(F84/D84)*100</f>
        <v>100</v>
      </c>
      <c r="I84" s="43">
        <f t="shared" ref="I84:I148" si="5">SUM(F84/E84)*100</f>
        <v>109.08524232507402</v>
      </c>
    </row>
    <row r="85" spans="1:11" s="4" customFormat="1" x14ac:dyDescent="0.25">
      <c r="A85" s="24"/>
      <c r="B85" s="25">
        <v>722447</v>
      </c>
      <c r="C85" s="15" t="s">
        <v>62</v>
      </c>
      <c r="D85" s="29">
        <v>2500</v>
      </c>
      <c r="E85" s="23">
        <v>2835</v>
      </c>
      <c r="F85" s="29">
        <v>3000</v>
      </c>
      <c r="H85" s="85">
        <f t="shared" si="4"/>
        <v>120</v>
      </c>
      <c r="I85" s="43">
        <f t="shared" si="5"/>
        <v>105.82010582010581</v>
      </c>
    </row>
    <row r="86" spans="1:11" s="4" customFormat="1" x14ac:dyDescent="0.25">
      <c r="A86" s="24"/>
      <c r="B86" s="25">
        <v>722448</v>
      </c>
      <c r="C86" s="15" t="s">
        <v>63</v>
      </c>
      <c r="D86" s="29">
        <v>100</v>
      </c>
      <c r="E86" s="23">
        <v>69</v>
      </c>
      <c r="F86" s="29">
        <v>100</v>
      </c>
      <c r="H86" s="85">
        <f t="shared" si="4"/>
        <v>100</v>
      </c>
      <c r="I86" s="43">
        <f t="shared" si="5"/>
        <v>144.92753623188406</v>
      </c>
      <c r="K86" s="5"/>
    </row>
    <row r="87" spans="1:11" s="4" customFormat="1" x14ac:dyDescent="0.25">
      <c r="A87" s="24"/>
      <c r="B87" s="25">
        <v>722461</v>
      </c>
      <c r="C87" s="15" t="s">
        <v>64</v>
      </c>
      <c r="D87" s="29">
        <v>8000</v>
      </c>
      <c r="E87" s="23">
        <v>4499</v>
      </c>
      <c r="F87" s="29">
        <v>7000</v>
      </c>
      <c r="H87" s="85">
        <f t="shared" si="4"/>
        <v>87.5</v>
      </c>
      <c r="I87" s="43">
        <f t="shared" si="5"/>
        <v>155.59013114025339</v>
      </c>
    </row>
    <row r="88" spans="1:11" s="4" customFormat="1" x14ac:dyDescent="0.25">
      <c r="A88" s="24"/>
      <c r="B88" s="25">
        <v>722463</v>
      </c>
      <c r="C88" s="15" t="s">
        <v>65</v>
      </c>
      <c r="D88" s="29"/>
      <c r="E88" s="23"/>
      <c r="F88" s="29"/>
      <c r="H88" s="85"/>
      <c r="I88" s="43"/>
    </row>
    <row r="89" spans="1:11" s="4" customFormat="1" x14ac:dyDescent="0.25">
      <c r="A89" s="24"/>
      <c r="B89" s="25">
        <v>722464</v>
      </c>
      <c r="C89" s="15" t="s">
        <v>315</v>
      </c>
      <c r="D89" s="29">
        <v>200</v>
      </c>
      <c r="E89" s="23">
        <v>16</v>
      </c>
      <c r="F89" s="29">
        <v>200</v>
      </c>
      <c r="H89" s="85">
        <f t="shared" si="4"/>
        <v>100</v>
      </c>
      <c r="I89" s="43">
        <f t="shared" si="5"/>
        <v>1250</v>
      </c>
    </row>
    <row r="90" spans="1:11" s="4" customFormat="1" x14ac:dyDescent="0.25">
      <c r="A90" s="24"/>
      <c r="B90" s="25">
        <v>722465</v>
      </c>
      <c r="C90" s="15" t="s">
        <v>313</v>
      </c>
      <c r="D90" s="29"/>
      <c r="E90" s="23"/>
      <c r="F90" s="29"/>
      <c r="H90" s="85"/>
      <c r="I90" s="43"/>
    </row>
    <row r="91" spans="1:11" s="4" customFormat="1" x14ac:dyDescent="0.25">
      <c r="A91" s="24"/>
      <c r="B91" s="25">
        <v>722467</v>
      </c>
      <c r="C91" s="15" t="s">
        <v>350</v>
      </c>
      <c r="D91" s="29">
        <v>4000</v>
      </c>
      <c r="E91" s="23">
        <v>1826</v>
      </c>
      <c r="F91" s="29">
        <v>3000</v>
      </c>
      <c r="H91" s="85">
        <f t="shared" si="4"/>
        <v>75</v>
      </c>
      <c r="I91" s="43">
        <f t="shared" si="5"/>
        <v>164.29353778751369</v>
      </c>
    </row>
    <row r="92" spans="1:11" s="4" customFormat="1" x14ac:dyDescent="0.25">
      <c r="A92" s="24"/>
      <c r="B92" s="25">
        <v>722468</v>
      </c>
      <c r="C92" s="15" t="s">
        <v>494</v>
      </c>
      <c r="D92" s="29"/>
      <c r="E92" s="23">
        <v>1727</v>
      </c>
      <c r="F92" s="29">
        <v>2000</v>
      </c>
      <c r="H92" s="85"/>
      <c r="I92" s="43"/>
    </row>
    <row r="93" spans="1:11" s="4" customFormat="1" x14ac:dyDescent="0.25">
      <c r="A93" s="24"/>
      <c r="B93" s="25">
        <v>722469</v>
      </c>
      <c r="C93" s="15" t="s">
        <v>314</v>
      </c>
      <c r="D93" s="29">
        <v>100</v>
      </c>
      <c r="E93" s="23">
        <v>21</v>
      </c>
      <c r="F93" s="29">
        <v>100</v>
      </c>
      <c r="H93" s="85">
        <f t="shared" si="4"/>
        <v>100</v>
      </c>
      <c r="I93" s="43">
        <f t="shared" si="5"/>
        <v>476.1904761904762</v>
      </c>
    </row>
    <row r="94" spans="1:11" s="4" customFormat="1" x14ac:dyDescent="0.25">
      <c r="A94" s="24"/>
      <c r="B94" s="25">
        <v>722491</v>
      </c>
      <c r="C94" s="15" t="s">
        <v>325</v>
      </c>
      <c r="D94" s="29">
        <v>20000</v>
      </c>
      <c r="E94" s="23">
        <v>6515</v>
      </c>
      <c r="F94" s="29">
        <v>15000</v>
      </c>
      <c r="H94" s="85">
        <f t="shared" si="4"/>
        <v>75</v>
      </c>
      <c r="I94" s="43">
        <f t="shared" si="5"/>
        <v>230.23791250959326</v>
      </c>
    </row>
    <row r="95" spans="1:11" s="4" customFormat="1" x14ac:dyDescent="0.25">
      <c r="A95" s="24"/>
      <c r="B95" s="25">
        <v>722492</v>
      </c>
      <c r="C95" s="15" t="s">
        <v>424</v>
      </c>
      <c r="D95" s="29">
        <v>1100000</v>
      </c>
      <c r="E95" s="23">
        <v>873398</v>
      </c>
      <c r="F95" s="29">
        <v>1100000</v>
      </c>
      <c r="H95" s="85">
        <f t="shared" si="4"/>
        <v>100</v>
      </c>
      <c r="I95" s="43">
        <f t="shared" si="5"/>
        <v>125.94487278422895</v>
      </c>
    </row>
    <row r="96" spans="1:11" x14ac:dyDescent="0.25">
      <c r="A96" s="25"/>
      <c r="B96" s="13">
        <v>7225</v>
      </c>
      <c r="C96" s="15" t="s">
        <v>66</v>
      </c>
      <c r="D96" s="29">
        <f>SUM(D97:D99)</f>
        <v>47500</v>
      </c>
      <c r="E96" s="29">
        <f>SUM(E97:E99)</f>
        <v>37470</v>
      </c>
      <c r="F96" s="29">
        <f>SUM(F97:F99)</f>
        <v>41500</v>
      </c>
      <c r="H96" s="85">
        <f t="shared" si="4"/>
        <v>87.368421052631589</v>
      </c>
      <c r="I96" s="43">
        <f t="shared" si="5"/>
        <v>110.75527088337336</v>
      </c>
      <c r="J96" s="3"/>
    </row>
    <row r="97" spans="1:9" s="4" customFormat="1" x14ac:dyDescent="0.25">
      <c r="A97" s="31"/>
      <c r="B97" s="25">
        <v>722521</v>
      </c>
      <c r="C97" s="15" t="s">
        <v>67</v>
      </c>
      <c r="D97" s="29">
        <v>2000</v>
      </c>
      <c r="E97" s="29">
        <v>0</v>
      </c>
      <c r="F97" s="29">
        <v>0</v>
      </c>
      <c r="H97" s="85">
        <f t="shared" si="4"/>
        <v>0</v>
      </c>
      <c r="I97" s="43" t="e">
        <f t="shared" si="5"/>
        <v>#DIV/0!</v>
      </c>
    </row>
    <row r="98" spans="1:9" s="4" customFormat="1" x14ac:dyDescent="0.25">
      <c r="A98" s="31"/>
      <c r="B98" s="25">
        <v>722539</v>
      </c>
      <c r="C98" s="15" t="s">
        <v>68</v>
      </c>
      <c r="D98" s="29"/>
      <c r="E98" s="29"/>
      <c r="F98" s="29"/>
      <c r="H98" s="85"/>
      <c r="I98" s="43"/>
    </row>
    <row r="99" spans="1:9" s="4" customFormat="1" x14ac:dyDescent="0.25">
      <c r="A99" s="31"/>
      <c r="B99" s="13">
        <v>722591</v>
      </c>
      <c r="C99" s="15" t="s">
        <v>69</v>
      </c>
      <c r="D99" s="29">
        <f>SUM(D100:D103)</f>
        <v>45500</v>
      </c>
      <c r="E99" s="29">
        <f>SUM(E100:E103)</f>
        <v>37470</v>
      </c>
      <c r="F99" s="29">
        <f>SUM(F100:F103)</f>
        <v>41500</v>
      </c>
      <c r="H99" s="85">
        <f t="shared" si="4"/>
        <v>91.208791208791212</v>
      </c>
      <c r="I99" s="43">
        <f t="shared" si="5"/>
        <v>110.75527088337336</v>
      </c>
    </row>
    <row r="100" spans="1:9" s="4" customFormat="1" x14ac:dyDescent="0.25">
      <c r="A100" s="31"/>
      <c r="B100" s="25">
        <v>722591</v>
      </c>
      <c r="C100" s="15" t="s">
        <v>70</v>
      </c>
      <c r="D100" s="29">
        <v>15000</v>
      </c>
      <c r="E100" s="29">
        <v>11089</v>
      </c>
      <c r="F100" s="29">
        <v>12000</v>
      </c>
      <c r="H100" s="85">
        <f t="shared" si="4"/>
        <v>80</v>
      </c>
      <c r="I100" s="43">
        <f t="shared" si="5"/>
        <v>108.21534854360178</v>
      </c>
    </row>
    <row r="101" spans="1:9" s="4" customFormat="1" x14ac:dyDescent="0.25">
      <c r="A101" s="31"/>
      <c r="B101" s="25">
        <v>722591</v>
      </c>
      <c r="C101" s="15" t="s">
        <v>71</v>
      </c>
      <c r="D101" s="29">
        <v>500</v>
      </c>
      <c r="E101" s="29">
        <v>415</v>
      </c>
      <c r="F101" s="29">
        <v>500</v>
      </c>
      <c r="H101" s="85">
        <f t="shared" si="4"/>
        <v>100</v>
      </c>
      <c r="I101" s="43">
        <f t="shared" si="5"/>
        <v>120.48192771084338</v>
      </c>
    </row>
    <row r="102" spans="1:9" s="4" customFormat="1" x14ac:dyDescent="0.25">
      <c r="A102" s="31"/>
      <c r="B102" s="25">
        <v>722591</v>
      </c>
      <c r="C102" s="15" t="s">
        <v>291</v>
      </c>
      <c r="D102" s="29">
        <v>20000</v>
      </c>
      <c r="E102" s="29">
        <v>25256</v>
      </c>
      <c r="F102" s="29">
        <v>24000</v>
      </c>
      <c r="H102" s="85">
        <f t="shared" si="4"/>
        <v>120</v>
      </c>
      <c r="I102" s="43">
        <f t="shared" si="5"/>
        <v>95.026924295216972</v>
      </c>
    </row>
    <row r="103" spans="1:9" s="4" customFormat="1" x14ac:dyDescent="0.25">
      <c r="A103" s="31"/>
      <c r="B103" s="25">
        <v>722591</v>
      </c>
      <c r="C103" s="15" t="s">
        <v>344</v>
      </c>
      <c r="D103" s="29">
        <v>10000</v>
      </c>
      <c r="E103" s="29">
        <v>710</v>
      </c>
      <c r="F103" s="29">
        <v>5000</v>
      </c>
      <c r="H103" s="85">
        <f t="shared" si="4"/>
        <v>50</v>
      </c>
      <c r="I103" s="43">
        <f t="shared" si="5"/>
        <v>704.22535211267609</v>
      </c>
    </row>
    <row r="104" spans="1:9" s="4" customFormat="1" x14ac:dyDescent="0.25">
      <c r="A104" s="31"/>
      <c r="B104" s="25"/>
      <c r="C104" s="15"/>
      <c r="D104" s="29"/>
      <c r="E104" s="29"/>
      <c r="F104" s="29"/>
      <c r="H104" s="85"/>
      <c r="I104" s="43"/>
    </row>
    <row r="105" spans="1:9" x14ac:dyDescent="0.25">
      <c r="A105" s="21">
        <v>3</v>
      </c>
      <c r="B105" s="22">
        <v>723</v>
      </c>
      <c r="C105" s="17" t="s">
        <v>72</v>
      </c>
      <c r="D105" s="18">
        <f>SUM(D106)</f>
        <v>500</v>
      </c>
      <c r="E105" s="18">
        <f>SUM(E106)</f>
        <v>51</v>
      </c>
      <c r="F105" s="18">
        <f>SUM(F106)</f>
        <v>500</v>
      </c>
      <c r="H105" s="84">
        <f t="shared" si="4"/>
        <v>100</v>
      </c>
      <c r="I105" s="73">
        <f t="shared" si="5"/>
        <v>980.3921568627452</v>
      </c>
    </row>
    <row r="106" spans="1:9" x14ac:dyDescent="0.25">
      <c r="A106" s="17"/>
      <c r="B106" s="13">
        <v>7231</v>
      </c>
      <c r="C106" s="15" t="s">
        <v>73</v>
      </c>
      <c r="D106" s="29">
        <f>SUM(D107:D107)</f>
        <v>500</v>
      </c>
      <c r="E106" s="29">
        <f>SUM(E107:E107)</f>
        <v>51</v>
      </c>
      <c r="F106" s="29">
        <f>SUM(F107:F107)</f>
        <v>500</v>
      </c>
      <c r="H106" s="85">
        <f t="shared" si="4"/>
        <v>100</v>
      </c>
      <c r="I106" s="43">
        <f t="shared" si="5"/>
        <v>980.3921568627452</v>
      </c>
    </row>
    <row r="107" spans="1:9" s="4" customFormat="1" x14ac:dyDescent="0.25">
      <c r="A107" s="26"/>
      <c r="B107" s="25">
        <v>723121</v>
      </c>
      <c r="C107" s="15" t="s">
        <v>74</v>
      </c>
      <c r="D107" s="29">
        <v>500</v>
      </c>
      <c r="E107" s="29">
        <v>51</v>
      </c>
      <c r="F107" s="29">
        <v>500</v>
      </c>
      <c r="H107" s="85">
        <f t="shared" si="4"/>
        <v>100</v>
      </c>
      <c r="I107" s="43">
        <f t="shared" si="5"/>
        <v>980.3921568627452</v>
      </c>
    </row>
    <row r="108" spans="1:9" x14ac:dyDescent="0.25">
      <c r="A108" s="21">
        <v>4</v>
      </c>
      <c r="B108" s="22">
        <v>729</v>
      </c>
      <c r="C108" s="17" t="s">
        <v>75</v>
      </c>
      <c r="D108" s="18">
        <f>SUM(D109)</f>
        <v>11000</v>
      </c>
      <c r="E108" s="18">
        <f>SUM(E109)</f>
        <v>7337</v>
      </c>
      <c r="F108" s="18">
        <f>SUM(F109)</f>
        <v>20000</v>
      </c>
      <c r="H108" s="84">
        <f t="shared" si="4"/>
        <v>181.81818181818181</v>
      </c>
      <c r="I108" s="73">
        <f t="shared" si="5"/>
        <v>272.59097723865341</v>
      </c>
    </row>
    <row r="109" spans="1:9" x14ac:dyDescent="0.25">
      <c r="A109" s="15"/>
      <c r="B109" s="13">
        <v>7291</v>
      </c>
      <c r="C109" s="15" t="s">
        <v>76</v>
      </c>
      <c r="D109" s="29">
        <f>SUM(D110:D113)</f>
        <v>11000</v>
      </c>
      <c r="E109" s="29">
        <f>SUM(E110:E113)</f>
        <v>7337</v>
      </c>
      <c r="F109" s="29">
        <f>SUM(F110:F113)</f>
        <v>20000</v>
      </c>
      <c r="H109" s="85">
        <f t="shared" si="4"/>
        <v>181.81818181818181</v>
      </c>
      <c r="I109" s="43">
        <f t="shared" si="5"/>
        <v>272.59097723865341</v>
      </c>
    </row>
    <row r="110" spans="1:9" s="4" customFormat="1" x14ac:dyDescent="0.25">
      <c r="A110" s="24"/>
      <c r="B110" s="25">
        <v>729112</v>
      </c>
      <c r="C110" s="15" t="s">
        <v>77</v>
      </c>
      <c r="D110" s="18"/>
      <c r="E110" s="29"/>
      <c r="F110" s="18"/>
      <c r="H110" s="85"/>
      <c r="I110" s="43"/>
    </row>
    <row r="111" spans="1:9" s="4" customFormat="1" x14ac:dyDescent="0.25">
      <c r="A111" s="24"/>
      <c r="B111" s="25">
        <v>729113</v>
      </c>
      <c r="C111" s="15" t="s">
        <v>78</v>
      </c>
      <c r="D111" s="18"/>
      <c r="E111" s="29"/>
      <c r="F111" s="18"/>
      <c r="H111" s="85"/>
      <c r="I111" s="43"/>
    </row>
    <row r="112" spans="1:9" s="4" customFormat="1" x14ac:dyDescent="0.25">
      <c r="A112" s="24"/>
      <c r="B112" s="28">
        <v>729124</v>
      </c>
      <c r="C112" s="15" t="s">
        <v>79</v>
      </c>
      <c r="D112" s="29">
        <v>11000</v>
      </c>
      <c r="E112" s="29">
        <v>7337</v>
      </c>
      <c r="F112" s="29">
        <v>20000</v>
      </c>
      <c r="H112" s="85">
        <f t="shared" si="4"/>
        <v>181.81818181818181</v>
      </c>
      <c r="I112" s="43">
        <f t="shared" si="5"/>
        <v>272.59097723865341</v>
      </c>
    </row>
    <row r="113" spans="1:9" s="4" customFormat="1" x14ac:dyDescent="0.25">
      <c r="A113" s="24"/>
      <c r="B113" s="25">
        <v>729129</v>
      </c>
      <c r="C113" s="15" t="s">
        <v>80</v>
      </c>
      <c r="D113" s="18"/>
      <c r="E113" s="16"/>
      <c r="F113" s="18" t="s">
        <v>354</v>
      </c>
      <c r="H113" s="85"/>
      <c r="I113" s="43"/>
    </row>
    <row r="114" spans="1:9" s="4" customFormat="1" x14ac:dyDescent="0.25">
      <c r="A114" s="24"/>
      <c r="B114" s="25"/>
      <c r="C114" s="15"/>
      <c r="D114" s="18"/>
      <c r="E114" s="16"/>
      <c r="F114" s="18"/>
      <c r="H114" s="85"/>
      <c r="I114" s="43"/>
    </row>
    <row r="115" spans="1:9" s="4" customFormat="1" ht="14.25" x14ac:dyDescent="0.2">
      <c r="A115" s="17" t="s">
        <v>81</v>
      </c>
      <c r="B115" s="21">
        <v>73</v>
      </c>
      <c r="C115" s="17" t="s">
        <v>82</v>
      </c>
      <c r="D115" s="20">
        <f>SUM(D117:D117)</f>
        <v>10000</v>
      </c>
      <c r="E115" s="20">
        <f>SUM(E117:E117)</f>
        <v>0</v>
      </c>
      <c r="F115" s="20">
        <f>SUM(F117:F117)</f>
        <v>10000</v>
      </c>
      <c r="H115" s="84">
        <f t="shared" si="4"/>
        <v>100</v>
      </c>
      <c r="I115" s="73" t="e">
        <f t="shared" si="5"/>
        <v>#DIV/0!</v>
      </c>
    </row>
    <row r="116" spans="1:9" s="4" customFormat="1" x14ac:dyDescent="0.25">
      <c r="A116" s="24"/>
      <c r="B116" s="25"/>
      <c r="C116" s="15"/>
      <c r="D116" s="18"/>
      <c r="E116" s="16"/>
      <c r="F116" s="18"/>
      <c r="H116" s="84"/>
      <c r="I116" s="73"/>
    </row>
    <row r="117" spans="1:9" s="6" customFormat="1" x14ac:dyDescent="0.25">
      <c r="A117" s="26"/>
      <c r="B117" s="22">
        <v>731</v>
      </c>
      <c r="C117" s="17" t="s">
        <v>82</v>
      </c>
      <c r="D117" s="20">
        <f>SUM(D118+D120)</f>
        <v>10000</v>
      </c>
      <c r="E117" s="20">
        <f>SUM(E118+E120)</f>
        <v>0</v>
      </c>
      <c r="F117" s="20">
        <f>SUM(F118+F120)</f>
        <v>10000</v>
      </c>
      <c r="H117" s="84">
        <f t="shared" si="4"/>
        <v>100</v>
      </c>
      <c r="I117" s="73" t="e">
        <f t="shared" si="5"/>
        <v>#DIV/0!</v>
      </c>
    </row>
    <row r="118" spans="1:9" s="4" customFormat="1" x14ac:dyDescent="0.25">
      <c r="A118" s="24"/>
      <c r="B118" s="13">
        <v>7311</v>
      </c>
      <c r="C118" s="15" t="s">
        <v>83</v>
      </c>
      <c r="D118" s="16">
        <f>SUM(D119)</f>
        <v>0</v>
      </c>
      <c r="E118" s="16">
        <f>SUM(E119)</f>
        <v>0</v>
      </c>
      <c r="F118" s="16">
        <f>SUM(F119)</f>
        <v>0</v>
      </c>
      <c r="H118" s="85" t="e">
        <f t="shared" si="4"/>
        <v>#DIV/0!</v>
      </c>
      <c r="I118" s="43" t="e">
        <f t="shared" si="5"/>
        <v>#DIV/0!</v>
      </c>
    </row>
    <row r="119" spans="1:9" s="4" customFormat="1" x14ac:dyDescent="0.25">
      <c r="A119" s="24"/>
      <c r="B119" s="25">
        <v>731111</v>
      </c>
      <c r="C119" s="15" t="s">
        <v>84</v>
      </c>
      <c r="D119" s="29"/>
      <c r="E119" s="16"/>
      <c r="F119" s="29"/>
      <c r="H119" s="85"/>
      <c r="I119" s="43"/>
    </row>
    <row r="120" spans="1:9" s="4" customFormat="1" x14ac:dyDescent="0.25">
      <c r="A120" s="24"/>
      <c r="B120" s="13">
        <v>7312</v>
      </c>
      <c r="C120" s="15" t="s">
        <v>85</v>
      </c>
      <c r="D120" s="16">
        <f>SUM(D121+D122+D123)</f>
        <v>10000</v>
      </c>
      <c r="E120" s="16">
        <f>SUM(E121+E122+E123)</f>
        <v>0</v>
      </c>
      <c r="F120" s="16">
        <f>SUM(F121+F122+F123)</f>
        <v>10000</v>
      </c>
      <c r="H120" s="85">
        <f t="shared" si="4"/>
        <v>100</v>
      </c>
      <c r="I120" s="43" t="e">
        <f t="shared" si="5"/>
        <v>#DIV/0!</v>
      </c>
    </row>
    <row r="121" spans="1:9" s="4" customFormat="1" x14ac:dyDescent="0.25">
      <c r="A121" s="24"/>
      <c r="B121" s="25">
        <v>731211</v>
      </c>
      <c r="C121" s="15" t="s">
        <v>86</v>
      </c>
      <c r="D121" s="16"/>
      <c r="E121" s="16"/>
      <c r="F121" s="16"/>
      <c r="H121" s="85"/>
      <c r="I121" s="43"/>
    </row>
    <row r="122" spans="1:9" s="4" customFormat="1" x14ac:dyDescent="0.25">
      <c r="A122" s="24"/>
      <c r="B122" s="25">
        <v>731222</v>
      </c>
      <c r="C122" s="15" t="s">
        <v>393</v>
      </c>
      <c r="D122" s="16"/>
      <c r="E122" s="16"/>
      <c r="F122" s="16"/>
      <c r="H122" s="85"/>
      <c r="I122" s="43"/>
    </row>
    <row r="123" spans="1:9" s="4" customFormat="1" x14ac:dyDescent="0.25">
      <c r="A123" s="24"/>
      <c r="B123" s="25">
        <v>731229</v>
      </c>
      <c r="C123" s="15" t="s">
        <v>356</v>
      </c>
      <c r="D123" s="29">
        <v>10000</v>
      </c>
      <c r="E123" s="16"/>
      <c r="F123" s="29">
        <v>10000</v>
      </c>
      <c r="H123" s="85">
        <f t="shared" si="4"/>
        <v>100</v>
      </c>
      <c r="I123" s="43" t="e">
        <f t="shared" si="5"/>
        <v>#DIV/0!</v>
      </c>
    </row>
    <row r="124" spans="1:9" x14ac:dyDescent="0.25">
      <c r="A124" s="15"/>
      <c r="B124" s="25"/>
      <c r="C124" s="15"/>
      <c r="D124" s="18"/>
      <c r="E124" s="16"/>
      <c r="F124" s="18"/>
      <c r="H124" s="85"/>
      <c r="I124" s="43"/>
    </row>
    <row r="125" spans="1:9" x14ac:dyDescent="0.25">
      <c r="A125" s="17" t="s">
        <v>87</v>
      </c>
      <c r="B125" s="17">
        <v>78</v>
      </c>
      <c r="C125" s="17" t="s">
        <v>88</v>
      </c>
      <c r="D125" s="18">
        <f>SUM(D127+D134)</f>
        <v>395000</v>
      </c>
      <c r="E125" s="18">
        <f t="shared" ref="E125:F125" si="6">SUM(E127+E134)</f>
        <v>566459</v>
      </c>
      <c r="F125" s="18">
        <f t="shared" si="6"/>
        <v>439150</v>
      </c>
      <c r="H125" s="84">
        <f t="shared" si="4"/>
        <v>111.17721518987342</v>
      </c>
      <c r="I125" s="73">
        <f t="shared" si="5"/>
        <v>77.525469627987192</v>
      </c>
    </row>
    <row r="126" spans="1:9" x14ac:dyDescent="0.25">
      <c r="A126" s="17"/>
      <c r="B126" s="17"/>
      <c r="C126" s="15"/>
      <c r="D126" s="18"/>
      <c r="E126" s="20"/>
      <c r="F126" s="18"/>
      <c r="H126" s="84"/>
      <c r="I126" s="73"/>
    </row>
    <row r="127" spans="1:9" x14ac:dyDescent="0.25">
      <c r="A127" s="21">
        <v>1</v>
      </c>
      <c r="B127" s="22">
        <v>787</v>
      </c>
      <c r="C127" s="17" t="s">
        <v>89</v>
      </c>
      <c r="D127" s="18">
        <f>SUM(D128)</f>
        <v>395000</v>
      </c>
      <c r="E127" s="18">
        <f>SUM(E128)</f>
        <v>437949</v>
      </c>
      <c r="F127" s="18">
        <f>SUM(F128)</f>
        <v>439150</v>
      </c>
      <c r="H127" s="84">
        <f t="shared" si="4"/>
        <v>111.17721518987342</v>
      </c>
      <c r="I127" s="73">
        <f t="shared" si="5"/>
        <v>100.27423284446361</v>
      </c>
    </row>
    <row r="128" spans="1:9" x14ac:dyDescent="0.25">
      <c r="A128" s="17"/>
      <c r="B128" s="13">
        <v>7872</v>
      </c>
      <c r="C128" s="15" t="s">
        <v>90</v>
      </c>
      <c r="D128" s="29">
        <f>SUM(D129:D133)</f>
        <v>395000</v>
      </c>
      <c r="E128" s="29">
        <f>SUM(E129:E133)</f>
        <v>437949</v>
      </c>
      <c r="F128" s="29">
        <f>SUM(F129:F133)</f>
        <v>439150</v>
      </c>
      <c r="H128" s="85">
        <f t="shared" si="4"/>
        <v>111.17721518987342</v>
      </c>
      <c r="I128" s="43">
        <f t="shared" si="5"/>
        <v>100.27423284446361</v>
      </c>
    </row>
    <row r="129" spans="1:9" s="4" customFormat="1" x14ac:dyDescent="0.25">
      <c r="A129" s="26"/>
      <c r="B129" s="25">
        <v>787211</v>
      </c>
      <c r="C129" s="15" t="s">
        <v>91</v>
      </c>
      <c r="D129" s="29">
        <v>60000</v>
      </c>
      <c r="E129" s="23">
        <v>49543</v>
      </c>
      <c r="F129" s="29">
        <v>85000</v>
      </c>
      <c r="H129" s="85">
        <f t="shared" si="4"/>
        <v>141.66666666666669</v>
      </c>
      <c r="I129" s="43">
        <f t="shared" si="5"/>
        <v>171.56813273318127</v>
      </c>
    </row>
    <row r="130" spans="1:9" s="4" customFormat="1" x14ac:dyDescent="0.25">
      <c r="A130" s="26"/>
      <c r="B130" s="25">
        <v>787211</v>
      </c>
      <c r="C130" s="15" t="s">
        <v>92</v>
      </c>
      <c r="D130" s="29"/>
      <c r="E130" s="23"/>
      <c r="F130" s="29"/>
      <c r="H130" s="85"/>
      <c r="I130" s="43"/>
    </row>
    <row r="131" spans="1:9" s="4" customFormat="1" x14ac:dyDescent="0.25">
      <c r="A131" s="26"/>
      <c r="B131" s="25">
        <v>787211</v>
      </c>
      <c r="C131" s="15" t="s">
        <v>93</v>
      </c>
      <c r="D131" s="29"/>
      <c r="E131" s="23"/>
      <c r="F131" s="29"/>
      <c r="H131" s="85"/>
      <c r="I131" s="43"/>
    </row>
    <row r="132" spans="1:9" s="4" customFormat="1" x14ac:dyDescent="0.25">
      <c r="A132" s="26"/>
      <c r="B132" s="25">
        <v>787211</v>
      </c>
      <c r="C132" s="15" t="s">
        <v>94</v>
      </c>
      <c r="D132" s="29">
        <v>335000</v>
      </c>
      <c r="E132" s="23">
        <v>386156</v>
      </c>
      <c r="F132" s="29">
        <v>348000</v>
      </c>
      <c r="H132" s="85">
        <f t="shared" si="4"/>
        <v>103.88059701492539</v>
      </c>
      <c r="I132" s="43">
        <f t="shared" si="5"/>
        <v>90.119019256466302</v>
      </c>
    </row>
    <row r="133" spans="1:9" s="4" customFormat="1" x14ac:dyDescent="0.25">
      <c r="A133" s="24"/>
      <c r="B133" s="25">
        <v>787211</v>
      </c>
      <c r="C133" s="15" t="s">
        <v>95</v>
      </c>
      <c r="D133" s="29"/>
      <c r="E133" s="32">
        <v>2250</v>
      </c>
      <c r="F133" s="29">
        <v>6150</v>
      </c>
      <c r="H133" s="85"/>
      <c r="I133" s="43"/>
    </row>
    <row r="134" spans="1:9" s="4" customFormat="1" x14ac:dyDescent="0.25">
      <c r="A134" s="24"/>
      <c r="B134" s="22">
        <v>788</v>
      </c>
      <c r="C134" s="17" t="s">
        <v>513</v>
      </c>
      <c r="D134" s="18">
        <f>SUM(D135)</f>
        <v>0</v>
      </c>
      <c r="E134" s="18">
        <f t="shared" ref="E134:F134" si="7">SUM(E135)</f>
        <v>128510</v>
      </c>
      <c r="F134" s="18">
        <f t="shared" si="7"/>
        <v>0</v>
      </c>
      <c r="H134" s="85"/>
      <c r="I134" s="43"/>
    </row>
    <row r="135" spans="1:9" s="4" customFormat="1" x14ac:dyDescent="0.25">
      <c r="A135" s="24"/>
      <c r="B135" s="13">
        <v>7881</v>
      </c>
      <c r="C135" s="15" t="s">
        <v>513</v>
      </c>
      <c r="D135" s="29">
        <f>SUM(D136)</f>
        <v>0</v>
      </c>
      <c r="E135" s="29">
        <f t="shared" ref="E135:F135" si="8">SUM(E136)</f>
        <v>128510</v>
      </c>
      <c r="F135" s="29">
        <f t="shared" si="8"/>
        <v>0</v>
      </c>
      <c r="H135" s="85"/>
      <c r="I135" s="43"/>
    </row>
    <row r="136" spans="1:9" s="4" customFormat="1" x14ac:dyDescent="0.25">
      <c r="A136" s="24"/>
      <c r="B136" s="25">
        <v>788111</v>
      </c>
      <c r="C136" s="15" t="s">
        <v>513</v>
      </c>
      <c r="D136" s="29"/>
      <c r="E136" s="32">
        <v>128510</v>
      </c>
      <c r="F136" s="29"/>
      <c r="H136" s="85"/>
      <c r="I136" s="43"/>
    </row>
    <row r="137" spans="1:9" x14ac:dyDescent="0.25">
      <c r="A137" s="15"/>
      <c r="B137" s="25"/>
      <c r="C137" s="24"/>
      <c r="D137" s="18"/>
      <c r="E137" s="32"/>
      <c r="F137" s="18"/>
      <c r="H137" s="84"/>
      <c r="I137" s="73"/>
    </row>
    <row r="138" spans="1:9" x14ac:dyDescent="0.25">
      <c r="A138" s="17" t="s">
        <v>96</v>
      </c>
      <c r="B138" s="17">
        <v>81</v>
      </c>
      <c r="C138" s="17" t="s">
        <v>97</v>
      </c>
      <c r="D138" s="27">
        <f>SUM(D140+D146)</f>
        <v>0</v>
      </c>
      <c r="E138" s="27">
        <f>SUM(E140+E146)</f>
        <v>0</v>
      </c>
      <c r="F138" s="27">
        <f>SUM(F140+F146)</f>
        <v>0</v>
      </c>
      <c r="H138" s="84" t="e">
        <f t="shared" si="4"/>
        <v>#DIV/0!</v>
      </c>
      <c r="I138" s="73" t="e">
        <f t="shared" si="5"/>
        <v>#DIV/0!</v>
      </c>
    </row>
    <row r="139" spans="1:9" x14ac:dyDescent="0.25">
      <c r="A139" s="17"/>
      <c r="B139" s="17"/>
      <c r="C139" s="15"/>
      <c r="D139" s="18"/>
      <c r="E139" s="33"/>
      <c r="F139" s="18"/>
      <c r="H139" s="84"/>
      <c r="I139" s="73"/>
    </row>
    <row r="140" spans="1:9" x14ac:dyDescent="0.25">
      <c r="A140" s="15"/>
      <c r="B140" s="22">
        <v>811</v>
      </c>
      <c r="C140" s="17" t="s">
        <v>97</v>
      </c>
      <c r="D140" s="18">
        <f>SUM(D141)</f>
        <v>0</v>
      </c>
      <c r="E140" s="18">
        <f>SUM(E141)</f>
        <v>0</v>
      </c>
      <c r="F140" s="18">
        <f>SUM(F141)</f>
        <v>0</v>
      </c>
      <c r="H140" s="84" t="e">
        <f t="shared" si="4"/>
        <v>#DIV/0!</v>
      </c>
      <c r="I140" s="73" t="e">
        <f t="shared" si="5"/>
        <v>#DIV/0!</v>
      </c>
    </row>
    <row r="141" spans="1:9" x14ac:dyDescent="0.25">
      <c r="A141" s="15"/>
      <c r="B141" s="13">
        <v>8111</v>
      </c>
      <c r="C141" s="15" t="s">
        <v>98</v>
      </c>
      <c r="D141" s="29">
        <f>SUM(D142:D144)</f>
        <v>0</v>
      </c>
      <c r="E141" s="29">
        <f>SUM(E142:E144)</f>
        <v>0</v>
      </c>
      <c r="F141" s="29">
        <f>SUM(F142:F144)</f>
        <v>0</v>
      </c>
      <c r="H141" s="85" t="e">
        <f t="shared" si="4"/>
        <v>#DIV/0!</v>
      </c>
      <c r="I141" s="43" t="e">
        <f t="shared" si="5"/>
        <v>#DIV/0!</v>
      </c>
    </row>
    <row r="142" spans="1:9" x14ac:dyDescent="0.25">
      <c r="A142" s="15"/>
      <c r="B142" s="25">
        <v>811117</v>
      </c>
      <c r="C142" s="15" t="s">
        <v>432</v>
      </c>
      <c r="D142" s="29"/>
      <c r="E142" s="29"/>
      <c r="F142" s="29"/>
      <c r="H142" s="85"/>
      <c r="I142" s="43"/>
    </row>
    <row r="143" spans="1:9" s="4" customFormat="1" x14ac:dyDescent="0.25">
      <c r="A143" s="24"/>
      <c r="B143" s="15">
        <v>811125</v>
      </c>
      <c r="C143" s="15" t="s">
        <v>99</v>
      </c>
      <c r="D143" s="29"/>
      <c r="E143" s="29"/>
      <c r="F143" s="29"/>
      <c r="H143" s="85"/>
      <c r="I143" s="43"/>
    </row>
    <row r="144" spans="1:9" s="4" customFormat="1" x14ac:dyDescent="0.25">
      <c r="A144" s="24"/>
      <c r="B144" s="25">
        <v>811196</v>
      </c>
      <c r="C144" s="15" t="s">
        <v>295</v>
      </c>
      <c r="D144" s="29"/>
      <c r="E144" s="29"/>
      <c r="F144" s="29"/>
      <c r="H144" s="85"/>
      <c r="I144" s="43"/>
    </row>
    <row r="145" spans="1:9" s="4" customFormat="1" x14ac:dyDescent="0.25">
      <c r="A145" s="24"/>
      <c r="B145" s="15"/>
      <c r="C145" s="15"/>
      <c r="D145" s="18"/>
      <c r="E145" s="29"/>
      <c r="F145" s="18"/>
      <c r="H145" s="84"/>
      <c r="I145" s="73"/>
    </row>
    <row r="146" spans="1:9" s="6" customFormat="1" x14ac:dyDescent="0.25">
      <c r="A146" s="26"/>
      <c r="B146" s="22">
        <v>813</v>
      </c>
      <c r="C146" s="17" t="s">
        <v>100</v>
      </c>
      <c r="D146" s="18">
        <f>SUM(D147:D147)</f>
        <v>0</v>
      </c>
      <c r="E146" s="18">
        <f t="shared" ref="E146:F147" si="9">SUM(E147:E147)</f>
        <v>0</v>
      </c>
      <c r="F146" s="18">
        <f t="shared" si="9"/>
        <v>0</v>
      </c>
      <c r="H146" s="84" t="e">
        <f t="shared" si="4"/>
        <v>#DIV/0!</v>
      </c>
      <c r="I146" s="73" t="e">
        <f t="shared" si="5"/>
        <v>#DIV/0!</v>
      </c>
    </row>
    <row r="147" spans="1:9" s="4" customFormat="1" x14ac:dyDescent="0.25">
      <c r="A147" s="24"/>
      <c r="B147" s="13">
        <v>8131</v>
      </c>
      <c r="C147" s="15" t="s">
        <v>101</v>
      </c>
      <c r="D147" s="29">
        <f>SUM(D148:D148)</f>
        <v>0</v>
      </c>
      <c r="E147" s="29">
        <f t="shared" si="9"/>
        <v>0</v>
      </c>
      <c r="F147" s="29">
        <f t="shared" si="9"/>
        <v>0</v>
      </c>
      <c r="H147" s="85" t="e">
        <f t="shared" si="4"/>
        <v>#DIV/0!</v>
      </c>
      <c r="I147" s="43" t="e">
        <f t="shared" si="5"/>
        <v>#DIV/0!</v>
      </c>
    </row>
    <row r="148" spans="1:9" s="4" customFormat="1" x14ac:dyDescent="0.25">
      <c r="A148" s="24"/>
      <c r="B148" s="15">
        <v>813113</v>
      </c>
      <c r="C148" s="15" t="s">
        <v>102</v>
      </c>
      <c r="D148" s="29"/>
      <c r="E148" s="29"/>
      <c r="F148" s="29"/>
      <c r="H148" s="85" t="e">
        <f t="shared" si="4"/>
        <v>#DIV/0!</v>
      </c>
      <c r="I148" s="43" t="e">
        <f t="shared" si="5"/>
        <v>#DIV/0!</v>
      </c>
    </row>
    <row r="149" spans="1:9" x14ac:dyDescent="0.25">
      <c r="A149" s="15"/>
      <c r="B149" s="15"/>
      <c r="C149" s="24"/>
      <c r="D149" s="18"/>
      <c r="E149" s="34"/>
      <c r="F149" s="18" t="s">
        <v>354</v>
      </c>
      <c r="H149" s="85"/>
      <c r="I149" s="43"/>
    </row>
    <row r="150" spans="1:9" x14ac:dyDescent="0.25">
      <c r="A150" s="17" t="s">
        <v>103</v>
      </c>
      <c r="B150" s="17">
        <v>91</v>
      </c>
      <c r="C150" s="17" t="s">
        <v>104</v>
      </c>
      <c r="D150" s="18">
        <f>SUM(D152+D157)</f>
        <v>111000</v>
      </c>
      <c r="E150" s="18">
        <f>SUM(E152+E157)</f>
        <v>91044</v>
      </c>
      <c r="F150" s="18">
        <f>SUM(F152+F157)</f>
        <v>116000</v>
      </c>
      <c r="H150" s="84">
        <f t="shared" ref="H150:H168" si="10">SUM(F150/D150)*100</f>
        <v>104.5045045045045</v>
      </c>
      <c r="I150" s="73">
        <f t="shared" ref="I150:I168" si="11">SUM(F150/E150)*100</f>
        <v>127.41092219146786</v>
      </c>
    </row>
    <row r="151" spans="1:9" x14ac:dyDescent="0.25">
      <c r="A151" s="15"/>
      <c r="B151" s="15"/>
      <c r="C151" s="24"/>
      <c r="D151" s="18"/>
      <c r="E151" s="34"/>
      <c r="F151" s="18"/>
      <c r="H151" s="84"/>
      <c r="I151" s="73"/>
    </row>
    <row r="152" spans="1:9" x14ac:dyDescent="0.25">
      <c r="A152" s="15"/>
      <c r="B152" s="22">
        <v>911</v>
      </c>
      <c r="C152" s="17" t="s">
        <v>105</v>
      </c>
      <c r="D152" s="18">
        <f>SUM(D153+D155)</f>
        <v>110000</v>
      </c>
      <c r="E152" s="18">
        <f>SUM(E153+E155)</f>
        <v>91044</v>
      </c>
      <c r="F152" s="18">
        <f>SUM(F153+F155)</f>
        <v>100000</v>
      </c>
      <c r="H152" s="84">
        <f t="shared" si="10"/>
        <v>90.909090909090907</v>
      </c>
      <c r="I152" s="73">
        <f t="shared" si="11"/>
        <v>109.83700188919643</v>
      </c>
    </row>
    <row r="153" spans="1:9" x14ac:dyDescent="0.25">
      <c r="A153" s="15"/>
      <c r="B153" s="13">
        <v>9112</v>
      </c>
      <c r="C153" s="15" t="s">
        <v>106</v>
      </c>
      <c r="D153" s="29">
        <f>SUM(D154)</f>
        <v>0</v>
      </c>
      <c r="E153" s="29">
        <f>SUM(E154)</f>
        <v>0</v>
      </c>
      <c r="F153" s="29">
        <f>SUM(F154)</f>
        <v>0</v>
      </c>
      <c r="H153" s="85" t="e">
        <f t="shared" si="10"/>
        <v>#DIV/0!</v>
      </c>
      <c r="I153" s="43" t="e">
        <f t="shared" si="11"/>
        <v>#DIV/0!</v>
      </c>
    </row>
    <row r="154" spans="1:9" x14ac:dyDescent="0.25">
      <c r="A154" s="15"/>
      <c r="B154" s="25">
        <v>911221</v>
      </c>
      <c r="C154" s="47" t="s">
        <v>107</v>
      </c>
      <c r="D154" s="29"/>
      <c r="E154" s="18"/>
      <c r="F154" s="29"/>
      <c r="H154" s="85"/>
      <c r="I154" s="43"/>
    </row>
    <row r="155" spans="1:9" x14ac:dyDescent="0.25">
      <c r="A155" s="15"/>
      <c r="B155" s="13">
        <v>9114</v>
      </c>
      <c r="C155" s="15" t="s">
        <v>108</v>
      </c>
      <c r="D155" s="29">
        <f>SUM(D156)</f>
        <v>110000</v>
      </c>
      <c r="E155" s="29">
        <f>SUM(E156)</f>
        <v>91044</v>
      </c>
      <c r="F155" s="29">
        <f>SUM(F156)</f>
        <v>100000</v>
      </c>
      <c r="H155" s="85">
        <f t="shared" si="10"/>
        <v>90.909090909090907</v>
      </c>
      <c r="I155" s="43">
        <f t="shared" si="11"/>
        <v>109.83700188919643</v>
      </c>
    </row>
    <row r="156" spans="1:9" s="4" customFormat="1" x14ac:dyDescent="0.25">
      <c r="A156" s="24"/>
      <c r="B156" s="15">
        <v>911458</v>
      </c>
      <c r="C156" s="15" t="s">
        <v>109</v>
      </c>
      <c r="D156" s="29">
        <v>110000</v>
      </c>
      <c r="E156" s="29">
        <v>91044</v>
      </c>
      <c r="F156" s="29">
        <v>100000</v>
      </c>
      <c r="H156" s="85">
        <f t="shared" si="10"/>
        <v>90.909090909090907</v>
      </c>
      <c r="I156" s="43">
        <f t="shared" si="11"/>
        <v>109.83700188919643</v>
      </c>
    </row>
    <row r="157" spans="1:9" s="4" customFormat="1" x14ac:dyDescent="0.25">
      <c r="A157" s="24"/>
      <c r="B157" s="22">
        <v>938</v>
      </c>
      <c r="C157" s="17" t="s">
        <v>463</v>
      </c>
      <c r="D157" s="18">
        <f>SUM(D158:D160)</f>
        <v>1000</v>
      </c>
      <c r="E157" s="18">
        <f>SUM(E158:E160)</f>
        <v>0</v>
      </c>
      <c r="F157" s="18">
        <f>SUM(F158:F160)</f>
        <v>16000</v>
      </c>
      <c r="H157" s="85"/>
      <c r="I157" s="43"/>
    </row>
    <row r="158" spans="1:9" s="4" customFormat="1" x14ac:dyDescent="0.25">
      <c r="A158" s="24"/>
      <c r="B158" s="15">
        <v>938192</v>
      </c>
      <c r="C158" s="15" t="s">
        <v>464</v>
      </c>
      <c r="D158" s="29"/>
      <c r="E158" s="29"/>
      <c r="F158" s="29"/>
      <c r="H158" s="85"/>
      <c r="I158" s="43"/>
    </row>
    <row r="159" spans="1:9" s="4" customFormat="1" x14ac:dyDescent="0.25">
      <c r="A159" s="24"/>
      <c r="B159" s="15">
        <v>938193</v>
      </c>
      <c r="C159" s="15" t="s">
        <v>465</v>
      </c>
      <c r="D159" s="29">
        <v>1000</v>
      </c>
      <c r="E159" s="29"/>
      <c r="F159" s="29">
        <v>16000</v>
      </c>
      <c r="H159" s="85"/>
      <c r="I159" s="43"/>
    </row>
    <row r="160" spans="1:9" s="4" customFormat="1" x14ac:dyDescent="0.25">
      <c r="A160" s="24"/>
      <c r="B160" s="15">
        <v>938194</v>
      </c>
      <c r="C160" s="15" t="s">
        <v>466</v>
      </c>
      <c r="D160" s="18"/>
      <c r="E160" s="34"/>
      <c r="F160" s="18"/>
      <c r="H160" s="84"/>
      <c r="I160" s="73"/>
    </row>
    <row r="161" spans="1:9" s="4" customFormat="1" x14ac:dyDescent="0.25">
      <c r="A161" s="24"/>
      <c r="B161" s="24"/>
      <c r="C161" s="17" t="s">
        <v>110</v>
      </c>
      <c r="D161" s="18">
        <f>SUM(D11+D51+D115+D125)</f>
        <v>4521100</v>
      </c>
      <c r="E161" s="18">
        <f>SUM(E11+E51+E115+E125)</f>
        <v>4405567</v>
      </c>
      <c r="F161" s="18">
        <f>SUM(F11+F51+F115+F125)</f>
        <v>4537750</v>
      </c>
      <c r="H161" s="84">
        <f t="shared" si="10"/>
        <v>100.36827320784765</v>
      </c>
      <c r="I161" s="73">
        <f t="shared" si="11"/>
        <v>103.00036294987682</v>
      </c>
    </row>
    <row r="162" spans="1:9" s="4" customFormat="1" x14ac:dyDescent="0.25">
      <c r="A162" s="24"/>
      <c r="B162" s="24"/>
      <c r="C162" s="17" t="s">
        <v>111</v>
      </c>
      <c r="D162" s="18">
        <f>SUM(D138)</f>
        <v>0</v>
      </c>
      <c r="E162" s="18">
        <f>SUM(E138)</f>
        <v>0</v>
      </c>
      <c r="F162" s="18">
        <f>SUM(F138)</f>
        <v>0</v>
      </c>
      <c r="H162" s="84" t="e">
        <f t="shared" si="10"/>
        <v>#DIV/0!</v>
      </c>
      <c r="I162" s="73" t="e">
        <f t="shared" si="11"/>
        <v>#DIV/0!</v>
      </c>
    </row>
    <row r="163" spans="1:9" x14ac:dyDescent="0.25">
      <c r="A163" s="15"/>
      <c r="B163" s="15"/>
      <c r="C163" s="17" t="s">
        <v>112</v>
      </c>
      <c r="D163" s="18">
        <f>SUM(D150)</f>
        <v>111000</v>
      </c>
      <c r="E163" s="18">
        <f>SUM(E150)</f>
        <v>91044</v>
      </c>
      <c r="F163" s="18">
        <f>SUM(F150)</f>
        <v>116000</v>
      </c>
      <c r="H163" s="84">
        <f t="shared" si="10"/>
        <v>104.5045045045045</v>
      </c>
      <c r="I163" s="73">
        <f t="shared" si="11"/>
        <v>127.41092219146786</v>
      </c>
    </row>
    <row r="164" spans="1:9" x14ac:dyDescent="0.25">
      <c r="A164" s="15"/>
      <c r="B164" s="15"/>
      <c r="C164" s="17" t="s">
        <v>113</v>
      </c>
      <c r="D164" s="18">
        <f>SUM(D161+D162+D163)</f>
        <v>4632100</v>
      </c>
      <c r="E164" s="18">
        <f>SUM(E161+E162+E163)</f>
        <v>4496611</v>
      </c>
      <c r="F164" s="18">
        <f>SUM(F161+F162+F163)</f>
        <v>4653750</v>
      </c>
      <c r="H164" s="84">
        <f t="shared" si="10"/>
        <v>100.46739060037564</v>
      </c>
      <c r="I164" s="73">
        <f t="shared" si="11"/>
        <v>103.49460960710188</v>
      </c>
    </row>
    <row r="165" spans="1:9" x14ac:dyDescent="0.25">
      <c r="A165" s="15"/>
      <c r="B165" s="15"/>
      <c r="C165" s="48"/>
      <c r="D165" s="18"/>
      <c r="E165" s="19"/>
      <c r="F165" s="18"/>
      <c r="H165" s="84"/>
      <c r="I165" s="73"/>
    </row>
    <row r="166" spans="1:9" x14ac:dyDescent="0.25">
      <c r="A166" s="17" t="s">
        <v>114</v>
      </c>
      <c r="B166" s="17"/>
      <c r="C166" s="17" t="s">
        <v>447</v>
      </c>
      <c r="D166" s="18"/>
      <c r="E166" s="20"/>
      <c r="F166" s="18"/>
      <c r="H166" s="84"/>
      <c r="I166" s="73"/>
    </row>
    <row r="167" spans="1:9" x14ac:dyDescent="0.25">
      <c r="A167" s="17" t="s">
        <v>115</v>
      </c>
      <c r="B167" s="15"/>
      <c r="C167" s="17" t="s">
        <v>446</v>
      </c>
      <c r="D167" s="18">
        <v>200000</v>
      </c>
      <c r="E167" s="19">
        <v>190660</v>
      </c>
      <c r="F167" s="18">
        <v>100000</v>
      </c>
      <c r="H167" s="84">
        <f t="shared" si="10"/>
        <v>50</v>
      </c>
      <c r="I167" s="73">
        <f t="shared" si="11"/>
        <v>52.449386342179793</v>
      </c>
    </row>
    <row r="168" spans="1:9" x14ac:dyDescent="0.25">
      <c r="A168" s="15"/>
      <c r="B168" s="15"/>
      <c r="C168" s="17" t="s">
        <v>116</v>
      </c>
      <c r="D168" s="20">
        <f>SUM(D164+D166+D167)</f>
        <v>4832100</v>
      </c>
      <c r="E168" s="20">
        <f>SUM(E164+E166+E167)</f>
        <v>4687271</v>
      </c>
      <c r="F168" s="20">
        <f>SUM(F164+F166+F167)</f>
        <v>4753750</v>
      </c>
      <c r="H168" s="84">
        <f t="shared" si="10"/>
        <v>98.378551768382266</v>
      </c>
      <c r="I168" s="73">
        <f t="shared" si="11"/>
        <v>101.41828795476088</v>
      </c>
    </row>
    <row r="169" spans="1:9" x14ac:dyDescent="0.25">
      <c r="A169" s="35"/>
      <c r="B169" s="35"/>
      <c r="C169" s="49"/>
      <c r="D169" s="36"/>
      <c r="E169" s="50"/>
      <c r="F169" s="36"/>
      <c r="H169" s="60"/>
      <c r="I169" s="75"/>
    </row>
    <row r="170" spans="1:9" x14ac:dyDescent="0.25">
      <c r="A170" s="35"/>
      <c r="B170" s="35"/>
      <c r="C170" s="49"/>
      <c r="D170" s="36"/>
      <c r="E170" s="50"/>
      <c r="F170" s="36"/>
      <c r="H170" s="60"/>
      <c r="I170" s="75"/>
    </row>
    <row r="171" spans="1:9" x14ac:dyDescent="0.25">
      <c r="A171" s="35"/>
      <c r="B171" s="35"/>
      <c r="C171" s="49"/>
      <c r="D171" s="36"/>
      <c r="E171" s="50"/>
      <c r="F171" s="36"/>
      <c r="H171" s="60"/>
      <c r="I171" s="75"/>
    </row>
    <row r="172" spans="1:9" x14ac:dyDescent="0.25">
      <c r="A172" s="35"/>
      <c r="B172" s="35"/>
      <c r="C172" s="49"/>
      <c r="D172" s="36"/>
      <c r="E172" s="50"/>
      <c r="F172" s="36"/>
      <c r="H172" s="60"/>
      <c r="I172" s="75"/>
    </row>
    <row r="173" spans="1:9" x14ac:dyDescent="0.25">
      <c r="A173" s="35"/>
      <c r="B173" s="35"/>
      <c r="C173" s="49"/>
      <c r="D173" s="36"/>
      <c r="E173" s="50"/>
      <c r="F173" s="36"/>
      <c r="H173" s="60"/>
      <c r="I173" s="75"/>
    </row>
    <row r="174" spans="1:9" x14ac:dyDescent="0.25">
      <c r="A174" s="38"/>
      <c r="B174" s="38"/>
      <c r="C174" s="46" t="s">
        <v>421</v>
      </c>
      <c r="D174" s="44"/>
      <c r="E174" s="37"/>
      <c r="F174" s="44"/>
      <c r="H174" s="60"/>
      <c r="I174" s="75"/>
    </row>
    <row r="175" spans="1:9" x14ac:dyDescent="0.25">
      <c r="A175" s="38"/>
      <c r="B175" s="38"/>
      <c r="C175" s="38"/>
      <c r="D175" s="44"/>
      <c r="E175" s="37"/>
      <c r="F175" s="44"/>
      <c r="H175" s="60"/>
      <c r="I175" s="75"/>
    </row>
    <row r="176" spans="1:9" x14ac:dyDescent="0.25">
      <c r="A176" s="39" t="s">
        <v>117</v>
      </c>
      <c r="B176" s="100" t="s">
        <v>2</v>
      </c>
      <c r="C176" s="101" t="s">
        <v>3</v>
      </c>
      <c r="D176" s="10" t="s">
        <v>418</v>
      </c>
      <c r="E176" s="9" t="s">
        <v>521</v>
      </c>
      <c r="F176" s="10" t="s">
        <v>515</v>
      </c>
      <c r="H176" s="63" t="s">
        <v>4</v>
      </c>
      <c r="I176" s="70" t="s">
        <v>4</v>
      </c>
    </row>
    <row r="177" spans="1:9" x14ac:dyDescent="0.25">
      <c r="A177" s="11" t="s">
        <v>118</v>
      </c>
      <c r="B177" s="100"/>
      <c r="C177" s="101"/>
      <c r="D177" s="12">
        <v>2020</v>
      </c>
      <c r="E177" s="89" t="s">
        <v>522</v>
      </c>
      <c r="F177" s="12" t="s">
        <v>520</v>
      </c>
      <c r="H177" s="64" t="s">
        <v>6</v>
      </c>
      <c r="I177" s="71" t="s">
        <v>324</v>
      </c>
    </row>
    <row r="178" spans="1:9" x14ac:dyDescent="0.25">
      <c r="A178" s="11">
        <v>1</v>
      </c>
      <c r="B178" s="40">
        <v>2</v>
      </c>
      <c r="C178" s="40">
        <v>3</v>
      </c>
      <c r="D178" s="41">
        <v>4</v>
      </c>
      <c r="E178" s="41">
        <v>5</v>
      </c>
      <c r="F178" s="41">
        <v>6</v>
      </c>
      <c r="H178" s="68">
        <v>7</v>
      </c>
      <c r="I178" s="76">
        <v>8</v>
      </c>
    </row>
    <row r="179" spans="1:9" x14ac:dyDescent="0.25">
      <c r="A179" s="13"/>
      <c r="B179" s="13"/>
      <c r="C179" s="13"/>
      <c r="D179" s="42"/>
      <c r="E179" s="42"/>
      <c r="F179" s="42"/>
      <c r="H179" s="67"/>
      <c r="I179" s="43"/>
    </row>
    <row r="180" spans="1:9" x14ac:dyDescent="0.25">
      <c r="A180" s="22" t="s">
        <v>119</v>
      </c>
      <c r="B180" s="17" t="s">
        <v>120</v>
      </c>
      <c r="C180" s="40" t="s">
        <v>121</v>
      </c>
      <c r="D180" s="20">
        <f>SUM(D182+D184+D188+D191+D186)</f>
        <v>166180</v>
      </c>
      <c r="E180" s="20">
        <f>SUM(E182+E184+E188+E191+E186)</f>
        <v>158714</v>
      </c>
      <c r="F180" s="20">
        <f>SUM(F182+F184+F188+F191+F186)</f>
        <v>136450</v>
      </c>
      <c r="H180" s="84">
        <f>PRODUCT(F180/D180)*100</f>
        <v>82.109760500661935</v>
      </c>
      <c r="I180" s="73">
        <f>SUM(F180/E180)*100</f>
        <v>85.972251975251083</v>
      </c>
    </row>
    <row r="181" spans="1:9" x14ac:dyDescent="0.25">
      <c r="A181" s="22"/>
      <c r="B181" s="48"/>
      <c r="C181" s="40"/>
      <c r="D181" s="20"/>
      <c r="E181" s="20"/>
      <c r="F181" s="20"/>
      <c r="H181" s="84"/>
      <c r="I181" s="73"/>
    </row>
    <row r="182" spans="1:9" x14ac:dyDescent="0.25">
      <c r="A182" s="22"/>
      <c r="B182" s="22">
        <v>4121</v>
      </c>
      <c r="C182" s="22" t="s">
        <v>122</v>
      </c>
      <c r="D182" s="20">
        <f>SUM(D183)</f>
        <v>600</v>
      </c>
      <c r="E182" s="20">
        <f>SUM(E183)</f>
        <v>380</v>
      </c>
      <c r="F182" s="20">
        <f>SUM(F183)</f>
        <v>0</v>
      </c>
      <c r="H182" s="84"/>
      <c r="I182" s="73"/>
    </row>
    <row r="183" spans="1:9" x14ac:dyDescent="0.25">
      <c r="A183" s="13">
        <v>1</v>
      </c>
      <c r="B183" s="48">
        <v>412112</v>
      </c>
      <c r="C183" s="47" t="s">
        <v>123</v>
      </c>
      <c r="D183" s="16">
        <v>600</v>
      </c>
      <c r="E183" s="16">
        <v>380</v>
      </c>
      <c r="F183" s="16"/>
      <c r="H183" s="84"/>
      <c r="I183" s="43"/>
    </row>
    <row r="184" spans="1:9" ht="29.25" x14ac:dyDescent="0.25">
      <c r="A184" s="22"/>
      <c r="B184" s="22">
        <v>4122</v>
      </c>
      <c r="C184" s="30" t="s">
        <v>124</v>
      </c>
      <c r="D184" s="20">
        <f>SUM(D185)</f>
        <v>500</v>
      </c>
      <c r="E184" s="20">
        <f>SUM(E185)</f>
        <v>485</v>
      </c>
      <c r="F184" s="20">
        <f>SUM(F185)</f>
        <v>0</v>
      </c>
      <c r="H184" s="84"/>
      <c r="I184" s="73"/>
    </row>
    <row r="185" spans="1:9" x14ac:dyDescent="0.25">
      <c r="A185" s="51">
        <v>1</v>
      </c>
      <c r="B185" s="48">
        <v>412239</v>
      </c>
      <c r="C185" s="15" t="s">
        <v>408</v>
      </c>
      <c r="D185" s="16">
        <v>500</v>
      </c>
      <c r="E185" s="16">
        <v>485</v>
      </c>
      <c r="F185" s="16"/>
      <c r="H185" s="84"/>
      <c r="I185" s="43"/>
    </row>
    <row r="186" spans="1:9" x14ac:dyDescent="0.25">
      <c r="A186" s="51"/>
      <c r="B186" s="61">
        <v>4123</v>
      </c>
      <c r="C186" s="17" t="s">
        <v>156</v>
      </c>
      <c r="D186" s="20">
        <f>SUM(D187)</f>
        <v>400</v>
      </c>
      <c r="E186" s="20">
        <f>SUM(E187)</f>
        <v>0</v>
      </c>
      <c r="F186" s="20">
        <f>SUM(F187)</f>
        <v>0</v>
      </c>
      <c r="H186" s="84"/>
      <c r="I186" s="73"/>
    </row>
    <row r="187" spans="1:9" ht="17.25" customHeight="1" x14ac:dyDescent="0.25">
      <c r="A187" s="51">
        <v>1</v>
      </c>
      <c r="B187" s="58">
        <v>412319</v>
      </c>
      <c r="C187" s="15" t="s">
        <v>296</v>
      </c>
      <c r="D187" s="16">
        <v>400</v>
      </c>
      <c r="E187" s="16"/>
      <c r="F187" s="16"/>
      <c r="H187" s="84"/>
      <c r="I187" s="43"/>
    </row>
    <row r="188" spans="1:9" ht="17.25" customHeight="1" x14ac:dyDescent="0.25">
      <c r="A188" s="51"/>
      <c r="B188" s="22">
        <v>4127</v>
      </c>
      <c r="C188" s="17" t="s">
        <v>169</v>
      </c>
      <c r="D188" s="20">
        <f>SUM(D189+D190)</f>
        <v>0</v>
      </c>
      <c r="E188" s="20">
        <f>SUM(E189+E190)</f>
        <v>0</v>
      </c>
      <c r="F188" s="20">
        <f>SUM(F189+F190)</f>
        <v>0</v>
      </c>
      <c r="H188" s="84"/>
      <c r="I188" s="73"/>
    </row>
    <row r="189" spans="1:9" x14ac:dyDescent="0.25">
      <c r="A189" s="51">
        <v>1</v>
      </c>
      <c r="B189" s="15">
        <v>412791</v>
      </c>
      <c r="C189" s="15" t="s">
        <v>409</v>
      </c>
      <c r="D189" s="16"/>
      <c r="E189" s="16"/>
      <c r="F189" s="16"/>
      <c r="H189" s="84"/>
      <c r="I189" s="43"/>
    </row>
    <row r="190" spans="1:9" x14ac:dyDescent="0.25">
      <c r="A190" s="51">
        <v>1</v>
      </c>
      <c r="B190" s="15"/>
      <c r="C190" s="15"/>
      <c r="D190" s="16"/>
      <c r="E190" s="16"/>
      <c r="F190" s="16"/>
      <c r="H190" s="85"/>
      <c r="I190" s="43"/>
    </row>
    <row r="191" spans="1:9" x14ac:dyDescent="0.25">
      <c r="A191" s="51"/>
      <c r="B191" s="22">
        <v>4129</v>
      </c>
      <c r="C191" s="17" t="s">
        <v>126</v>
      </c>
      <c r="D191" s="20">
        <f>SUM(D192:D198)</f>
        <v>164680</v>
      </c>
      <c r="E191" s="20">
        <f>SUM(E192:E198)</f>
        <v>157849</v>
      </c>
      <c r="F191" s="20">
        <f>SUM(F192:F198)</f>
        <v>136450</v>
      </c>
      <c r="H191" s="84">
        <f t="shared" ref="H191:H259" si="12">PRODUCT(F191/D191)*100</f>
        <v>82.8576633470974</v>
      </c>
      <c r="I191" s="73">
        <f t="shared" ref="I191:I259" si="13">SUM(F191/E191)*100</f>
        <v>86.443373097073788</v>
      </c>
    </row>
    <row r="192" spans="1:9" x14ac:dyDescent="0.25">
      <c r="A192" s="51">
        <v>1</v>
      </c>
      <c r="B192" s="48">
        <v>412922</v>
      </c>
      <c r="C192" s="15" t="s">
        <v>127</v>
      </c>
      <c r="D192" s="16">
        <v>990</v>
      </c>
      <c r="E192" s="16"/>
      <c r="F192" s="16">
        <v>990</v>
      </c>
      <c r="H192" s="85">
        <f t="shared" si="12"/>
        <v>100</v>
      </c>
      <c r="I192" s="43" t="e">
        <f t="shared" si="13"/>
        <v>#DIV/0!</v>
      </c>
    </row>
    <row r="193" spans="1:9" x14ac:dyDescent="0.25">
      <c r="A193" s="51">
        <v>1</v>
      </c>
      <c r="B193" s="15">
        <v>412934</v>
      </c>
      <c r="C193" s="15" t="s">
        <v>128</v>
      </c>
      <c r="D193" s="16">
        <v>8000</v>
      </c>
      <c r="E193" s="16">
        <v>4696</v>
      </c>
      <c r="F193" s="59">
        <v>8000</v>
      </c>
      <c r="H193" s="85">
        <f t="shared" si="12"/>
        <v>100</v>
      </c>
      <c r="I193" s="43">
        <f t="shared" si="13"/>
        <v>170.35775127768312</v>
      </c>
    </row>
    <row r="194" spans="1:9" x14ac:dyDescent="0.25">
      <c r="A194" s="51">
        <v>1</v>
      </c>
      <c r="B194" s="15">
        <v>412934</v>
      </c>
      <c r="C194" s="15" t="s">
        <v>129</v>
      </c>
      <c r="D194" s="16">
        <v>19400</v>
      </c>
      <c r="E194" s="16">
        <v>21771</v>
      </c>
      <c r="F194" s="16">
        <v>10700</v>
      </c>
      <c r="H194" s="85">
        <f t="shared" si="12"/>
        <v>55.154639175257735</v>
      </c>
      <c r="I194" s="43">
        <f t="shared" si="13"/>
        <v>49.147949106609715</v>
      </c>
    </row>
    <row r="195" spans="1:9" x14ac:dyDescent="0.25">
      <c r="A195" s="51">
        <v>1</v>
      </c>
      <c r="B195" s="48">
        <v>412935</v>
      </c>
      <c r="C195" s="15" t="s">
        <v>130</v>
      </c>
      <c r="D195" s="16">
        <v>113500</v>
      </c>
      <c r="E195" s="52">
        <v>107263</v>
      </c>
      <c r="F195" s="16">
        <v>113500</v>
      </c>
      <c r="H195" s="85">
        <f t="shared" si="12"/>
        <v>100</v>
      </c>
      <c r="I195" s="43">
        <f t="shared" si="13"/>
        <v>105.81467980571119</v>
      </c>
    </row>
    <row r="196" spans="1:9" x14ac:dyDescent="0.25">
      <c r="A196" s="51">
        <v>1</v>
      </c>
      <c r="B196" s="48">
        <v>412938</v>
      </c>
      <c r="C196" s="15" t="s">
        <v>131</v>
      </c>
      <c r="D196" s="16">
        <v>3220</v>
      </c>
      <c r="E196" s="52">
        <v>3327</v>
      </c>
      <c r="F196" s="16">
        <v>410</v>
      </c>
      <c r="H196" s="85">
        <f t="shared" si="12"/>
        <v>12.732919254658384</v>
      </c>
      <c r="I196" s="43">
        <f t="shared" si="13"/>
        <v>12.3234144875263</v>
      </c>
    </row>
    <row r="197" spans="1:9" x14ac:dyDescent="0.25">
      <c r="A197" s="51">
        <v>1</v>
      </c>
      <c r="B197" s="48">
        <v>412939</v>
      </c>
      <c r="C197" s="15" t="s">
        <v>348</v>
      </c>
      <c r="D197" s="16">
        <v>19120</v>
      </c>
      <c r="E197" s="52">
        <v>19544</v>
      </c>
      <c r="F197" s="16">
        <v>2150</v>
      </c>
      <c r="H197" s="85">
        <f t="shared" si="12"/>
        <v>11.244769874476987</v>
      </c>
      <c r="I197" s="43">
        <f t="shared" si="13"/>
        <v>11.000818665575112</v>
      </c>
    </row>
    <row r="198" spans="1:9" x14ac:dyDescent="0.25">
      <c r="A198" s="51">
        <v>1</v>
      </c>
      <c r="B198" s="48">
        <v>412999</v>
      </c>
      <c r="C198" s="15" t="s">
        <v>132</v>
      </c>
      <c r="D198" s="16">
        <v>450</v>
      </c>
      <c r="E198" s="16">
        <v>1248</v>
      </c>
      <c r="F198" s="16">
        <v>700</v>
      </c>
      <c r="H198" s="85">
        <f t="shared" si="12"/>
        <v>155.55555555555557</v>
      </c>
      <c r="I198" s="43">
        <f t="shared" si="13"/>
        <v>56.089743589743591</v>
      </c>
    </row>
    <row r="199" spans="1:9" x14ac:dyDescent="0.25">
      <c r="A199" s="51"/>
      <c r="B199" s="48"/>
      <c r="C199" s="15"/>
      <c r="D199" s="16"/>
      <c r="E199" s="16"/>
      <c r="F199" s="16"/>
      <c r="H199" s="84"/>
      <c r="I199" s="73"/>
    </row>
    <row r="200" spans="1:9" x14ac:dyDescent="0.25">
      <c r="A200" s="51"/>
      <c r="B200" s="22" t="s">
        <v>133</v>
      </c>
      <c r="C200" s="40" t="s">
        <v>134</v>
      </c>
      <c r="D200" s="16"/>
      <c r="E200" s="16"/>
      <c r="F200" s="16"/>
      <c r="H200" s="84"/>
      <c r="I200" s="73"/>
    </row>
    <row r="201" spans="1:9" x14ac:dyDescent="0.25">
      <c r="A201" s="51"/>
      <c r="B201" s="22"/>
      <c r="C201" s="17"/>
      <c r="D201" s="20"/>
      <c r="E201" s="20"/>
      <c r="F201" s="20"/>
      <c r="H201" s="84"/>
      <c r="I201" s="73"/>
    </row>
    <row r="202" spans="1:9" x14ac:dyDescent="0.25">
      <c r="A202" s="22" t="s">
        <v>39</v>
      </c>
      <c r="B202" s="17" t="s">
        <v>135</v>
      </c>
      <c r="C202" s="40" t="s">
        <v>136</v>
      </c>
      <c r="D202" s="20">
        <f>SUM(D204+D207)</f>
        <v>33600</v>
      </c>
      <c r="E202" s="20">
        <f>SUM(E204+E207)</f>
        <v>32549</v>
      </c>
      <c r="F202" s="20">
        <f>SUM(F204+F207)</f>
        <v>34000</v>
      </c>
      <c r="H202" s="84">
        <f t="shared" si="12"/>
        <v>101.19047619047619</v>
      </c>
      <c r="I202" s="73">
        <f t="shared" si="13"/>
        <v>104.45789425174353</v>
      </c>
    </row>
    <row r="203" spans="1:9" x14ac:dyDescent="0.25">
      <c r="A203" s="51"/>
      <c r="B203" s="15"/>
      <c r="C203" s="15"/>
      <c r="D203" s="16"/>
      <c r="E203" s="16"/>
      <c r="F203" s="16"/>
      <c r="H203" s="84"/>
      <c r="I203" s="73"/>
    </row>
    <row r="204" spans="1:9" ht="29.25" x14ac:dyDescent="0.25">
      <c r="A204" s="51"/>
      <c r="B204" s="22">
        <v>4122</v>
      </c>
      <c r="C204" s="30" t="s">
        <v>124</v>
      </c>
      <c r="D204" s="20">
        <f>SUM(D205+D206)</f>
        <v>3600</v>
      </c>
      <c r="E204" s="20">
        <f>SUM(E205+E206)</f>
        <v>3849</v>
      </c>
      <c r="F204" s="20">
        <f>SUM(F205+F206)</f>
        <v>4000</v>
      </c>
      <c r="H204" s="84">
        <f t="shared" si="12"/>
        <v>111.11111111111111</v>
      </c>
      <c r="I204" s="73">
        <f t="shared" si="13"/>
        <v>103.92309690828787</v>
      </c>
    </row>
    <row r="205" spans="1:9" x14ac:dyDescent="0.25">
      <c r="A205" s="51">
        <v>1</v>
      </c>
      <c r="B205" s="15">
        <v>412211</v>
      </c>
      <c r="C205" s="15" t="s">
        <v>387</v>
      </c>
      <c r="D205" s="16">
        <v>3000</v>
      </c>
      <c r="E205" s="16">
        <v>3483</v>
      </c>
      <c r="F205" s="16">
        <v>3500</v>
      </c>
      <c r="H205" s="85">
        <f t="shared" si="12"/>
        <v>116.66666666666667</v>
      </c>
      <c r="I205" s="43">
        <f t="shared" si="13"/>
        <v>100.48808498420902</v>
      </c>
    </row>
    <row r="206" spans="1:9" x14ac:dyDescent="0.25">
      <c r="A206" s="51">
        <v>1</v>
      </c>
      <c r="B206" s="15">
        <v>412217</v>
      </c>
      <c r="C206" s="15" t="s">
        <v>386</v>
      </c>
      <c r="D206" s="16">
        <v>600</v>
      </c>
      <c r="E206" s="16">
        <v>366</v>
      </c>
      <c r="F206" s="16">
        <v>500</v>
      </c>
      <c r="H206" s="85"/>
      <c r="I206" s="43"/>
    </row>
    <row r="207" spans="1:9" s="3" customFormat="1" ht="14.25" x14ac:dyDescent="0.2">
      <c r="A207" s="40"/>
      <c r="B207" s="22">
        <v>4129</v>
      </c>
      <c r="C207" s="17" t="s">
        <v>132</v>
      </c>
      <c r="D207" s="20">
        <f>SUM(D208:D209)</f>
        <v>30000</v>
      </c>
      <c r="E207" s="20">
        <f>SUM(E208:E209)</f>
        <v>28700</v>
      </c>
      <c r="F207" s="20">
        <f>SUM(F208:F209)</f>
        <v>30000</v>
      </c>
      <c r="H207" s="84">
        <f t="shared" si="12"/>
        <v>100</v>
      </c>
      <c r="I207" s="73">
        <f t="shared" si="13"/>
        <v>104.52961672473869</v>
      </c>
    </row>
    <row r="208" spans="1:9" x14ac:dyDescent="0.25">
      <c r="A208" s="51">
        <v>1</v>
      </c>
      <c r="B208" s="15">
        <v>412939</v>
      </c>
      <c r="C208" s="15" t="s">
        <v>137</v>
      </c>
      <c r="D208" s="16">
        <v>30000</v>
      </c>
      <c r="E208" s="16">
        <v>28700</v>
      </c>
      <c r="F208" s="16">
        <v>30000</v>
      </c>
      <c r="H208" s="85">
        <f t="shared" si="12"/>
        <v>100</v>
      </c>
      <c r="I208" s="43">
        <f t="shared" si="13"/>
        <v>104.52961672473869</v>
      </c>
    </row>
    <row r="209" spans="1:9" x14ac:dyDescent="0.25">
      <c r="A209" s="51">
        <v>1</v>
      </c>
      <c r="B209" s="15">
        <v>412999</v>
      </c>
      <c r="C209" s="15" t="s">
        <v>132</v>
      </c>
      <c r="D209" s="16"/>
      <c r="E209" s="16"/>
      <c r="F209" s="16"/>
      <c r="H209" s="85"/>
      <c r="I209" s="43"/>
    </row>
    <row r="210" spans="1:9" x14ac:dyDescent="0.25">
      <c r="A210" s="51"/>
      <c r="B210" s="48"/>
      <c r="C210" s="48"/>
      <c r="D210" s="20"/>
      <c r="E210" s="52"/>
      <c r="F210" s="20"/>
      <c r="H210" s="84"/>
      <c r="I210" s="73"/>
    </row>
    <row r="211" spans="1:9" x14ac:dyDescent="0.25">
      <c r="A211" s="22" t="s">
        <v>81</v>
      </c>
      <c r="B211" s="17" t="s">
        <v>138</v>
      </c>
      <c r="C211" s="40" t="s">
        <v>389</v>
      </c>
      <c r="D211" s="20">
        <f>SUM(D213+D218+D229+D235+D240+D242+D252+D259+D262+D266+D271+D280+D286+D297+D300+D335+D381+D347+D353+D356+D360+D371+D380+D378+D383)</f>
        <v>3070570</v>
      </c>
      <c r="E211" s="20">
        <f>SUM(E213+E218+E229+E235+E240+E242+E252+E259+E262+E266+E271+E280+E286+E297+E300+E335+E381+E347+E353+E356+E360+E371+E380+E378)</f>
        <v>3018541</v>
      </c>
      <c r="F211" s="20">
        <f>SUM(F213+F218+F229+F235+F240+F242+F252+F259+F262+F266+F271+F280+F286+F297+F300+F335+F381+F347+F353+F356+F360+F371+F380+F378)</f>
        <v>3147120</v>
      </c>
      <c r="H211" s="84">
        <f t="shared" si="12"/>
        <v>102.49302246814109</v>
      </c>
      <c r="I211" s="73">
        <f t="shared" si="13"/>
        <v>104.25964066746154</v>
      </c>
    </row>
    <row r="212" spans="1:9" x14ac:dyDescent="0.25">
      <c r="A212" s="51"/>
      <c r="B212" s="48"/>
      <c r="C212" s="48"/>
      <c r="D212" s="20"/>
      <c r="E212" s="52"/>
      <c r="F212" s="20"/>
      <c r="H212" s="84"/>
      <c r="I212" s="73"/>
    </row>
    <row r="213" spans="1:9" x14ac:dyDescent="0.25">
      <c r="A213" s="51"/>
      <c r="B213" s="22">
        <v>4111</v>
      </c>
      <c r="C213" s="17" t="s">
        <v>139</v>
      </c>
      <c r="D213" s="20">
        <f>SUM(D214:D217)</f>
        <v>904900</v>
      </c>
      <c r="E213" s="20">
        <f>SUM(E214:E217)</f>
        <v>863201</v>
      </c>
      <c r="F213" s="20">
        <f>SUM(F214:F217)</f>
        <v>1031870</v>
      </c>
      <c r="H213" s="84">
        <f t="shared" si="12"/>
        <v>114.03138468339043</v>
      </c>
      <c r="I213" s="73">
        <f t="shared" si="13"/>
        <v>119.53994492592108</v>
      </c>
    </row>
    <row r="214" spans="1:9" x14ac:dyDescent="0.25">
      <c r="A214" s="51">
        <v>1</v>
      </c>
      <c r="B214" s="15">
        <v>411111</v>
      </c>
      <c r="C214" s="15" t="s">
        <v>140</v>
      </c>
      <c r="D214" s="16">
        <v>528000</v>
      </c>
      <c r="E214" s="16">
        <v>513628</v>
      </c>
      <c r="F214" s="16">
        <v>620000</v>
      </c>
      <c r="H214" s="85">
        <f t="shared" si="12"/>
        <v>117.42424242424244</v>
      </c>
      <c r="I214" s="43">
        <f t="shared" si="13"/>
        <v>120.70993014399527</v>
      </c>
    </row>
    <row r="215" spans="1:9" x14ac:dyDescent="0.25">
      <c r="A215" s="51">
        <v>1</v>
      </c>
      <c r="B215" s="15">
        <v>411112</v>
      </c>
      <c r="C215" s="15" t="s">
        <v>442</v>
      </c>
      <c r="D215" s="16">
        <v>36500</v>
      </c>
      <c r="E215" s="16">
        <v>33745</v>
      </c>
      <c r="F215" s="16">
        <v>40000</v>
      </c>
      <c r="H215" s="85">
        <f t="shared" si="12"/>
        <v>109.58904109589041</v>
      </c>
      <c r="I215" s="43">
        <f t="shared" si="13"/>
        <v>118.53607941917321</v>
      </c>
    </row>
    <row r="216" spans="1:9" x14ac:dyDescent="0.25">
      <c r="A216" s="51">
        <v>1</v>
      </c>
      <c r="B216" s="15">
        <v>411131</v>
      </c>
      <c r="C216" s="15" t="s">
        <v>357</v>
      </c>
      <c r="D216" s="16">
        <v>35400</v>
      </c>
      <c r="E216" s="16">
        <v>30317</v>
      </c>
      <c r="F216" s="16">
        <v>35500</v>
      </c>
      <c r="H216" s="85">
        <f t="shared" si="12"/>
        <v>100.2824858757062</v>
      </c>
      <c r="I216" s="43">
        <f t="shared" si="13"/>
        <v>117.09601873536299</v>
      </c>
    </row>
    <row r="217" spans="1:9" x14ac:dyDescent="0.25">
      <c r="A217" s="51">
        <v>1</v>
      </c>
      <c r="B217" s="15">
        <v>411190</v>
      </c>
      <c r="C217" s="15" t="s">
        <v>450</v>
      </c>
      <c r="D217" s="16">
        <v>305000</v>
      </c>
      <c r="E217" s="16">
        <v>285511</v>
      </c>
      <c r="F217" s="16">
        <v>336370</v>
      </c>
      <c r="H217" s="85">
        <f t="shared" si="12"/>
        <v>110.28524590163936</v>
      </c>
      <c r="I217" s="43">
        <f t="shared" si="13"/>
        <v>117.81332418015418</v>
      </c>
    </row>
    <row r="218" spans="1:9" x14ac:dyDescent="0.25">
      <c r="A218" s="51"/>
      <c r="B218" s="22">
        <v>4112</v>
      </c>
      <c r="C218" s="17" t="s">
        <v>142</v>
      </c>
      <c r="D218" s="20">
        <f>SUM(D219:D228)</f>
        <v>196950</v>
      </c>
      <c r="E218" s="20">
        <f>SUM(E219:E228)</f>
        <v>165454</v>
      </c>
      <c r="F218" s="20">
        <f>SUM(F219:F228)</f>
        <v>183100</v>
      </c>
      <c r="H218" s="84">
        <f t="shared" si="12"/>
        <v>92.967758314292965</v>
      </c>
      <c r="I218" s="73">
        <f t="shared" si="13"/>
        <v>110.66519999516483</v>
      </c>
    </row>
    <row r="219" spans="1:9" x14ac:dyDescent="0.25">
      <c r="A219" s="51">
        <v>1</v>
      </c>
      <c r="B219" s="15">
        <v>411211</v>
      </c>
      <c r="C219" s="15" t="s">
        <v>143</v>
      </c>
      <c r="D219" s="16">
        <v>13000</v>
      </c>
      <c r="E219" s="16">
        <v>14374</v>
      </c>
      <c r="F219" s="52">
        <v>6200</v>
      </c>
      <c r="H219" s="85">
        <f t="shared" si="12"/>
        <v>47.692307692307693</v>
      </c>
      <c r="I219" s="43">
        <f t="shared" si="13"/>
        <v>43.133435369417001</v>
      </c>
    </row>
    <row r="220" spans="1:9" x14ac:dyDescent="0.25">
      <c r="A220" s="51">
        <v>1</v>
      </c>
      <c r="B220" s="15">
        <v>411212</v>
      </c>
      <c r="C220" s="15" t="s">
        <v>144</v>
      </c>
      <c r="D220" s="16">
        <v>900</v>
      </c>
      <c r="E220" s="16">
        <v>916</v>
      </c>
      <c r="F220" s="16">
        <v>1000</v>
      </c>
      <c r="H220" s="85">
        <f t="shared" si="12"/>
        <v>111.11111111111111</v>
      </c>
      <c r="I220" s="43">
        <f t="shared" si="13"/>
        <v>109.1703056768559</v>
      </c>
    </row>
    <row r="221" spans="1:9" x14ac:dyDescent="0.25">
      <c r="A221" s="51">
        <v>1</v>
      </c>
      <c r="B221" s="15">
        <v>411221</v>
      </c>
      <c r="C221" s="15" t="s">
        <v>145</v>
      </c>
      <c r="D221" s="16">
        <v>63000</v>
      </c>
      <c r="E221" s="16">
        <v>51387</v>
      </c>
      <c r="F221" s="16">
        <v>65000</v>
      </c>
      <c r="H221" s="85">
        <f t="shared" si="12"/>
        <v>103.17460317460319</v>
      </c>
      <c r="I221" s="43">
        <f t="shared" si="13"/>
        <v>126.49113589040029</v>
      </c>
    </row>
    <row r="222" spans="1:9" x14ac:dyDescent="0.25">
      <c r="A222" s="51">
        <v>1</v>
      </c>
      <c r="B222" s="15">
        <v>411222</v>
      </c>
      <c r="C222" s="15" t="s">
        <v>146</v>
      </c>
      <c r="D222" s="16">
        <v>36000</v>
      </c>
      <c r="E222" s="16">
        <v>35100</v>
      </c>
      <c r="F222" s="16">
        <v>36000</v>
      </c>
      <c r="H222" s="85">
        <f t="shared" si="12"/>
        <v>100</v>
      </c>
      <c r="I222" s="43">
        <f t="shared" si="13"/>
        <v>102.56410256410255</v>
      </c>
    </row>
    <row r="223" spans="1:9" x14ac:dyDescent="0.25">
      <c r="A223" s="51">
        <v>1</v>
      </c>
      <c r="B223" s="15">
        <v>411227</v>
      </c>
      <c r="C223" s="15" t="s">
        <v>443</v>
      </c>
      <c r="D223" s="16">
        <v>10000</v>
      </c>
      <c r="E223" s="16">
        <v>9606</v>
      </c>
      <c r="F223" s="16">
        <v>11500</v>
      </c>
      <c r="H223" s="85">
        <f t="shared" si="12"/>
        <v>114.99999999999999</v>
      </c>
      <c r="I223" s="43">
        <f t="shared" si="13"/>
        <v>119.71684363939205</v>
      </c>
    </row>
    <row r="224" spans="1:9" x14ac:dyDescent="0.25">
      <c r="A224" s="51">
        <v>1</v>
      </c>
      <c r="B224" s="15">
        <v>411229</v>
      </c>
      <c r="C224" s="15" t="s">
        <v>391</v>
      </c>
      <c r="D224" s="16">
        <v>100</v>
      </c>
      <c r="E224" s="16">
        <v>0</v>
      </c>
      <c r="F224" s="16">
        <v>100</v>
      </c>
      <c r="H224" s="85">
        <f t="shared" si="12"/>
        <v>100</v>
      </c>
      <c r="I224" s="43" t="e">
        <f t="shared" si="13"/>
        <v>#DIV/0!</v>
      </c>
    </row>
    <row r="225" spans="1:9" x14ac:dyDescent="0.25">
      <c r="A225" s="51">
        <v>1</v>
      </c>
      <c r="B225" s="15">
        <v>411251</v>
      </c>
      <c r="C225" s="15" t="s">
        <v>147</v>
      </c>
      <c r="D225" s="16">
        <v>3800</v>
      </c>
      <c r="E225" s="16">
        <v>3747</v>
      </c>
      <c r="F225" s="16">
        <v>3850</v>
      </c>
      <c r="H225" s="85">
        <f t="shared" si="12"/>
        <v>101.31578947368421</v>
      </c>
      <c r="I225" s="43">
        <f t="shared" si="13"/>
        <v>102.74886575927408</v>
      </c>
    </row>
    <row r="226" spans="1:9" x14ac:dyDescent="0.25">
      <c r="A226" s="51">
        <v>1</v>
      </c>
      <c r="B226" s="15">
        <v>411257</v>
      </c>
      <c r="C226" s="15" t="s">
        <v>482</v>
      </c>
      <c r="D226" s="16">
        <v>450</v>
      </c>
      <c r="E226" s="16">
        <v>416</v>
      </c>
      <c r="F226" s="16">
        <v>450</v>
      </c>
      <c r="H226" s="85">
        <f t="shared" si="12"/>
        <v>100</v>
      </c>
      <c r="I226" s="43">
        <f t="shared" si="13"/>
        <v>108.17307692307692</v>
      </c>
    </row>
    <row r="227" spans="1:9" x14ac:dyDescent="0.25">
      <c r="A227" s="51">
        <v>1</v>
      </c>
      <c r="B227" s="15">
        <v>411261</v>
      </c>
      <c r="C227" s="15" t="s">
        <v>358</v>
      </c>
      <c r="D227" s="16">
        <v>2000</v>
      </c>
      <c r="E227" s="16">
        <v>660</v>
      </c>
      <c r="F227" s="16">
        <v>2000</v>
      </c>
      <c r="H227" s="85">
        <f t="shared" si="12"/>
        <v>100</v>
      </c>
      <c r="I227" s="43">
        <f t="shared" si="13"/>
        <v>303.030303030303</v>
      </c>
    </row>
    <row r="228" spans="1:9" x14ac:dyDescent="0.25">
      <c r="A228" s="51">
        <v>1</v>
      </c>
      <c r="B228" s="15">
        <v>411290</v>
      </c>
      <c r="C228" s="15" t="s">
        <v>148</v>
      </c>
      <c r="D228" s="16">
        <v>67700</v>
      </c>
      <c r="E228" s="16">
        <v>49248</v>
      </c>
      <c r="F228" s="16">
        <v>57000</v>
      </c>
      <c r="H228" s="85">
        <f t="shared" si="12"/>
        <v>84.194977843426884</v>
      </c>
      <c r="I228" s="43">
        <f t="shared" si="13"/>
        <v>115.74074074074075</v>
      </c>
    </row>
    <row r="229" spans="1:9" x14ac:dyDescent="0.25">
      <c r="A229" s="51"/>
      <c r="B229" s="22">
        <v>4113</v>
      </c>
      <c r="C229" s="17" t="s">
        <v>359</v>
      </c>
      <c r="D229" s="20">
        <f t="shared" ref="D229:E229" si="14">SUM(D230:D234)</f>
        <v>19500</v>
      </c>
      <c r="E229" s="20">
        <f t="shared" si="14"/>
        <v>22666</v>
      </c>
      <c r="F229" s="20">
        <f>SUM(F230:F234)</f>
        <v>19500</v>
      </c>
      <c r="H229" s="85">
        <f t="shared" si="12"/>
        <v>100</v>
      </c>
      <c r="I229" s="43">
        <f t="shared" si="13"/>
        <v>86.031942115944588</v>
      </c>
    </row>
    <row r="230" spans="1:9" x14ac:dyDescent="0.25">
      <c r="A230" s="51">
        <v>1</v>
      </c>
      <c r="B230" s="15">
        <v>411311</v>
      </c>
      <c r="C230" s="15" t="s">
        <v>360</v>
      </c>
      <c r="D230" s="16">
        <v>10000</v>
      </c>
      <c r="E230" s="16">
        <v>11430</v>
      </c>
      <c r="F230" s="16">
        <v>10000</v>
      </c>
      <c r="H230" s="85">
        <f t="shared" si="12"/>
        <v>100</v>
      </c>
      <c r="I230" s="43">
        <f t="shared" si="13"/>
        <v>87.489063867016625</v>
      </c>
    </row>
    <row r="231" spans="1:9" x14ac:dyDescent="0.25">
      <c r="A231" s="51">
        <v>1</v>
      </c>
      <c r="B231" s="15">
        <v>411312</v>
      </c>
      <c r="C231" s="15" t="s">
        <v>444</v>
      </c>
      <c r="D231" s="16"/>
      <c r="E231" s="16"/>
      <c r="F231" s="16">
        <v>0</v>
      </c>
      <c r="H231" s="85"/>
      <c r="I231" s="43"/>
    </row>
    <row r="232" spans="1:9" x14ac:dyDescent="0.25">
      <c r="A232" s="51">
        <v>1</v>
      </c>
      <c r="B232" s="15">
        <v>411317</v>
      </c>
      <c r="C232" s="15" t="s">
        <v>445</v>
      </c>
      <c r="D232" s="16">
        <v>1500</v>
      </c>
      <c r="E232" s="16">
        <v>1231</v>
      </c>
      <c r="F232" s="16">
        <v>1500</v>
      </c>
      <c r="H232" s="85"/>
      <c r="I232" s="43">
        <f t="shared" si="13"/>
        <v>121.85215272136473</v>
      </c>
    </row>
    <row r="233" spans="1:9" x14ac:dyDescent="0.25">
      <c r="A233" s="51">
        <v>1</v>
      </c>
      <c r="B233" s="15">
        <v>411318</v>
      </c>
      <c r="C233" s="15" t="s">
        <v>390</v>
      </c>
      <c r="D233" s="16">
        <v>2000</v>
      </c>
      <c r="E233" s="16">
        <v>3806</v>
      </c>
      <c r="F233" s="16">
        <v>2000</v>
      </c>
      <c r="H233" s="85">
        <f t="shared" si="12"/>
        <v>100</v>
      </c>
      <c r="I233" s="43">
        <f t="shared" si="13"/>
        <v>52.548607461902265</v>
      </c>
    </row>
    <row r="234" spans="1:9" x14ac:dyDescent="0.25">
      <c r="A234" s="51">
        <v>1</v>
      </c>
      <c r="B234" s="15">
        <v>411390</v>
      </c>
      <c r="C234" s="15" t="s">
        <v>413</v>
      </c>
      <c r="D234" s="16">
        <v>6000</v>
      </c>
      <c r="E234" s="16">
        <v>6199</v>
      </c>
      <c r="F234" s="16">
        <v>6000</v>
      </c>
      <c r="H234" s="85">
        <f t="shared" si="12"/>
        <v>100</v>
      </c>
      <c r="I234" s="43">
        <f t="shared" si="13"/>
        <v>96.789804807226972</v>
      </c>
    </row>
    <row r="235" spans="1:9" x14ac:dyDescent="0.25">
      <c r="A235" s="51"/>
      <c r="B235" s="22">
        <v>4114</v>
      </c>
      <c r="C235" s="17" t="s">
        <v>373</v>
      </c>
      <c r="D235" s="20">
        <f>SUM(D236:D239)</f>
        <v>16200</v>
      </c>
      <c r="E235" s="20">
        <f>SUM(E236:E239)</f>
        <v>16596</v>
      </c>
      <c r="F235" s="20">
        <f>SUM(F236:F239)</f>
        <v>7000</v>
      </c>
      <c r="H235" s="85">
        <f t="shared" si="12"/>
        <v>43.209876543209873</v>
      </c>
      <c r="I235" s="43">
        <f t="shared" si="13"/>
        <v>42.17883827428296</v>
      </c>
    </row>
    <row r="236" spans="1:9" x14ac:dyDescent="0.25">
      <c r="A236" s="51">
        <v>1</v>
      </c>
      <c r="B236" s="15">
        <v>411411</v>
      </c>
      <c r="C236" s="15" t="s">
        <v>361</v>
      </c>
      <c r="D236" s="16">
        <v>9200</v>
      </c>
      <c r="E236" s="16">
        <v>9224</v>
      </c>
      <c r="F236" s="16">
        <v>0</v>
      </c>
      <c r="H236" s="85"/>
      <c r="I236" s="43"/>
    </row>
    <row r="237" spans="1:9" x14ac:dyDescent="0.25">
      <c r="A237" s="51">
        <v>1</v>
      </c>
      <c r="B237" s="15">
        <v>411414</v>
      </c>
      <c r="C237" s="15" t="s">
        <v>362</v>
      </c>
      <c r="D237" s="16">
        <v>2000</v>
      </c>
      <c r="E237" s="16">
        <v>500</v>
      </c>
      <c r="F237" s="16">
        <v>2000</v>
      </c>
      <c r="H237" s="85">
        <f t="shared" si="12"/>
        <v>100</v>
      </c>
      <c r="I237" s="43">
        <f t="shared" si="13"/>
        <v>400</v>
      </c>
    </row>
    <row r="238" spans="1:9" x14ac:dyDescent="0.25">
      <c r="A238" s="51">
        <v>1</v>
      </c>
      <c r="B238" s="15">
        <v>411415</v>
      </c>
      <c r="C238" s="15" t="s">
        <v>363</v>
      </c>
      <c r="D238" s="16"/>
      <c r="E238" s="16"/>
      <c r="F238" s="16">
        <v>0</v>
      </c>
      <c r="H238" s="85"/>
      <c r="I238" s="43"/>
    </row>
    <row r="239" spans="1:9" x14ac:dyDescent="0.25">
      <c r="A239" s="51">
        <v>1</v>
      </c>
      <c r="B239" s="15">
        <v>411419</v>
      </c>
      <c r="C239" s="15" t="s">
        <v>364</v>
      </c>
      <c r="D239" s="16">
        <v>5000</v>
      </c>
      <c r="E239" s="16">
        <v>6872</v>
      </c>
      <c r="F239" s="16">
        <v>5000</v>
      </c>
      <c r="H239" s="85">
        <f t="shared" si="12"/>
        <v>100</v>
      </c>
      <c r="I239" s="43">
        <f t="shared" si="13"/>
        <v>72.75902211874272</v>
      </c>
    </row>
    <row r="240" spans="1:9" x14ac:dyDescent="0.25">
      <c r="A240" s="51"/>
      <c r="B240" s="22">
        <v>4121</v>
      </c>
      <c r="C240" s="17" t="s">
        <v>397</v>
      </c>
      <c r="D240" s="20">
        <f>SUM(D241)</f>
        <v>5000</v>
      </c>
      <c r="E240" s="20">
        <f>SUM(E241)</f>
        <v>1693</v>
      </c>
      <c r="F240" s="20">
        <f>SUM(F241)</f>
        <v>4000</v>
      </c>
      <c r="H240" s="85"/>
      <c r="I240" s="43"/>
    </row>
    <row r="241" spans="1:9" x14ac:dyDescent="0.25">
      <c r="A241" s="51">
        <v>1</v>
      </c>
      <c r="B241" s="15">
        <v>412199</v>
      </c>
      <c r="C241" s="15" t="s">
        <v>397</v>
      </c>
      <c r="D241" s="16">
        <v>5000</v>
      </c>
      <c r="E241" s="16">
        <v>1693</v>
      </c>
      <c r="F241" s="16">
        <v>4000</v>
      </c>
      <c r="H241" s="85"/>
      <c r="I241" s="43"/>
    </row>
    <row r="242" spans="1:9" ht="29.25" x14ac:dyDescent="0.25">
      <c r="A242" s="51"/>
      <c r="B242" s="22">
        <v>4122</v>
      </c>
      <c r="C242" s="30" t="s">
        <v>124</v>
      </c>
      <c r="D242" s="20">
        <f>SUM(D243:D251)</f>
        <v>55600</v>
      </c>
      <c r="E242" s="20">
        <f>SUM(E243:E251)</f>
        <v>51021</v>
      </c>
      <c r="F242" s="20">
        <f>SUM(F243:F251)</f>
        <v>56000</v>
      </c>
      <c r="H242" s="84">
        <f t="shared" si="12"/>
        <v>100.71942446043165</v>
      </c>
      <c r="I242" s="73">
        <f t="shared" si="13"/>
        <v>109.75872679876912</v>
      </c>
    </row>
    <row r="243" spans="1:9" x14ac:dyDescent="0.25">
      <c r="A243" s="51">
        <v>1</v>
      </c>
      <c r="B243" s="15">
        <v>412211</v>
      </c>
      <c r="C243" s="15" t="s">
        <v>149</v>
      </c>
      <c r="D243" s="16">
        <v>6500</v>
      </c>
      <c r="E243" s="16">
        <v>5642</v>
      </c>
      <c r="F243" s="16">
        <v>6000</v>
      </c>
      <c r="H243" s="85">
        <f t="shared" si="12"/>
        <v>92.307692307692307</v>
      </c>
      <c r="I243" s="43">
        <f t="shared" si="13"/>
        <v>106.34526763559022</v>
      </c>
    </row>
    <row r="244" spans="1:9" x14ac:dyDescent="0.25">
      <c r="A244" s="51">
        <v>1</v>
      </c>
      <c r="B244" s="15">
        <v>412215</v>
      </c>
      <c r="C244" s="15" t="s">
        <v>150</v>
      </c>
      <c r="D244" s="16">
        <v>1000</v>
      </c>
      <c r="E244" s="16">
        <v>0</v>
      </c>
      <c r="F244" s="16">
        <v>1000</v>
      </c>
      <c r="H244" s="85">
        <f t="shared" si="12"/>
        <v>100</v>
      </c>
      <c r="I244" s="43" t="e">
        <f t="shared" si="13"/>
        <v>#DIV/0!</v>
      </c>
    </row>
    <row r="245" spans="1:9" x14ac:dyDescent="0.25">
      <c r="A245" s="51">
        <v>1</v>
      </c>
      <c r="B245" s="15">
        <v>412216</v>
      </c>
      <c r="C245" s="15" t="s">
        <v>151</v>
      </c>
      <c r="D245" s="16">
        <v>13000</v>
      </c>
      <c r="E245" s="16">
        <v>7862</v>
      </c>
      <c r="F245" s="16">
        <v>13000</v>
      </c>
      <c r="H245" s="85">
        <f t="shared" si="12"/>
        <v>100</v>
      </c>
      <c r="I245" s="43">
        <f t="shared" si="13"/>
        <v>165.35232765199694</v>
      </c>
    </row>
    <row r="246" spans="1:9" x14ac:dyDescent="0.25">
      <c r="A246" s="51">
        <v>1</v>
      </c>
      <c r="B246" s="15">
        <v>412221</v>
      </c>
      <c r="C246" s="15" t="s">
        <v>152</v>
      </c>
      <c r="D246" s="16">
        <v>1100</v>
      </c>
      <c r="E246" s="16">
        <v>1208</v>
      </c>
      <c r="F246" s="16">
        <v>1500</v>
      </c>
      <c r="H246" s="85">
        <f t="shared" si="12"/>
        <v>136.36363636363635</v>
      </c>
      <c r="I246" s="43">
        <f t="shared" si="13"/>
        <v>124.17218543046357</v>
      </c>
    </row>
    <row r="247" spans="1:9" x14ac:dyDescent="0.25">
      <c r="A247" s="51">
        <v>1</v>
      </c>
      <c r="B247" s="15">
        <v>412222</v>
      </c>
      <c r="C247" s="15" t="s">
        <v>258</v>
      </c>
      <c r="D247" s="16">
        <v>2700</v>
      </c>
      <c r="E247" s="16">
        <v>2572</v>
      </c>
      <c r="F247" s="16">
        <v>3000</v>
      </c>
      <c r="H247" s="85">
        <f t="shared" si="12"/>
        <v>111.11111111111111</v>
      </c>
      <c r="I247" s="43">
        <f t="shared" si="13"/>
        <v>116.64074650077761</v>
      </c>
    </row>
    <row r="248" spans="1:9" x14ac:dyDescent="0.25">
      <c r="A248" s="51">
        <v>5</v>
      </c>
      <c r="B248" s="15">
        <v>412223</v>
      </c>
      <c r="C248" s="15" t="s">
        <v>153</v>
      </c>
      <c r="D248" s="16">
        <v>10000</v>
      </c>
      <c r="E248" s="16">
        <v>10439</v>
      </c>
      <c r="F248" s="16">
        <v>10000</v>
      </c>
      <c r="H248" s="85">
        <f t="shared" si="12"/>
        <v>100</v>
      </c>
      <c r="I248" s="43">
        <f t="shared" si="13"/>
        <v>95.79461634256154</v>
      </c>
    </row>
    <row r="249" spans="1:9" x14ac:dyDescent="0.25">
      <c r="A249" s="51">
        <v>1</v>
      </c>
      <c r="B249" s="15">
        <v>412230</v>
      </c>
      <c r="C249" s="15" t="s">
        <v>326</v>
      </c>
      <c r="D249" s="16">
        <v>18000</v>
      </c>
      <c r="E249" s="16">
        <v>19788</v>
      </c>
      <c r="F249" s="16">
        <v>18000</v>
      </c>
      <c r="H249" s="85">
        <f t="shared" si="12"/>
        <v>100</v>
      </c>
      <c r="I249" s="43">
        <f t="shared" si="13"/>
        <v>90.964220739842332</v>
      </c>
    </row>
    <row r="250" spans="1:9" x14ac:dyDescent="0.25">
      <c r="A250" s="51">
        <v>6</v>
      </c>
      <c r="B250" s="15">
        <v>412241</v>
      </c>
      <c r="C250" s="15" t="s">
        <v>155</v>
      </c>
      <c r="D250" s="16">
        <v>3000</v>
      </c>
      <c r="E250" s="16">
        <v>3510</v>
      </c>
      <c r="F250" s="16">
        <v>3500</v>
      </c>
      <c r="H250" s="85">
        <f t="shared" si="12"/>
        <v>116.66666666666667</v>
      </c>
      <c r="I250" s="43">
        <f t="shared" si="13"/>
        <v>99.715099715099726</v>
      </c>
    </row>
    <row r="251" spans="1:9" x14ac:dyDescent="0.25">
      <c r="A251" s="51">
        <v>1</v>
      </c>
      <c r="B251" s="15">
        <v>412249</v>
      </c>
      <c r="C251" s="15" t="s">
        <v>241</v>
      </c>
      <c r="D251" s="16">
        <v>300</v>
      </c>
      <c r="E251" s="16"/>
      <c r="F251" s="16">
        <v>0</v>
      </c>
      <c r="H251" s="85">
        <f t="shared" si="12"/>
        <v>0</v>
      </c>
      <c r="I251" s="43" t="e">
        <f t="shared" si="13"/>
        <v>#DIV/0!</v>
      </c>
    </row>
    <row r="252" spans="1:9" x14ac:dyDescent="0.25">
      <c r="A252" s="51"/>
      <c r="B252" s="22">
        <v>4123</v>
      </c>
      <c r="C252" s="17" t="s">
        <v>156</v>
      </c>
      <c r="D252" s="20">
        <f>SUM(D253:D258)</f>
        <v>12000</v>
      </c>
      <c r="E252" s="20">
        <f>SUM(E253:E258)</f>
        <v>13489</v>
      </c>
      <c r="F252" s="20">
        <f>SUM(F253:F258)</f>
        <v>13000</v>
      </c>
      <c r="H252" s="84">
        <f t="shared" si="12"/>
        <v>108.33333333333333</v>
      </c>
      <c r="I252" s="73">
        <f t="shared" si="13"/>
        <v>96.374823930610134</v>
      </c>
    </row>
    <row r="253" spans="1:9" x14ac:dyDescent="0.25">
      <c r="A253" s="51">
        <v>1</v>
      </c>
      <c r="B253" s="15">
        <v>412311</v>
      </c>
      <c r="C253" s="15" t="s">
        <v>349</v>
      </c>
      <c r="D253" s="16">
        <v>2000</v>
      </c>
      <c r="E253" s="16">
        <v>2147</v>
      </c>
      <c r="F253" s="16">
        <v>2000</v>
      </c>
      <c r="H253" s="85">
        <f t="shared" si="12"/>
        <v>100</v>
      </c>
      <c r="I253" s="43">
        <f t="shared" si="13"/>
        <v>93.153237074988354</v>
      </c>
    </row>
    <row r="254" spans="1:9" x14ac:dyDescent="0.25">
      <c r="A254" s="51">
        <v>1</v>
      </c>
      <c r="B254" s="15">
        <v>412312</v>
      </c>
      <c r="C254" s="15" t="s">
        <v>351</v>
      </c>
      <c r="D254" s="16">
        <v>1500</v>
      </c>
      <c r="E254" s="16">
        <v>2180</v>
      </c>
      <c r="F254" s="16">
        <v>2000</v>
      </c>
      <c r="H254" s="85">
        <f t="shared" si="12"/>
        <v>133.33333333333331</v>
      </c>
      <c r="I254" s="43">
        <f t="shared" si="13"/>
        <v>91.743119266055047</v>
      </c>
    </row>
    <row r="255" spans="1:9" x14ac:dyDescent="0.25">
      <c r="A255" s="51">
        <v>1</v>
      </c>
      <c r="B255" s="15">
        <v>412319</v>
      </c>
      <c r="C255" s="15" t="s">
        <v>296</v>
      </c>
      <c r="D255" s="16">
        <v>4000</v>
      </c>
      <c r="E255" s="16">
        <v>4135</v>
      </c>
      <c r="F255" s="16">
        <v>4000</v>
      </c>
      <c r="H255" s="85">
        <f t="shared" si="12"/>
        <v>100</v>
      </c>
      <c r="I255" s="43">
        <f t="shared" si="13"/>
        <v>96.735187424425646</v>
      </c>
    </row>
    <row r="256" spans="1:9" x14ac:dyDescent="0.25">
      <c r="A256" s="51">
        <v>1</v>
      </c>
      <c r="B256" s="15">
        <v>412320</v>
      </c>
      <c r="C256" s="15" t="s">
        <v>158</v>
      </c>
      <c r="D256" s="16">
        <v>1000</v>
      </c>
      <c r="E256" s="16">
        <v>1797</v>
      </c>
      <c r="F256" s="16">
        <v>1500</v>
      </c>
      <c r="H256" s="85">
        <f t="shared" si="12"/>
        <v>150</v>
      </c>
      <c r="I256" s="43">
        <f t="shared" si="13"/>
        <v>83.472454090150251</v>
      </c>
    </row>
    <row r="257" spans="1:9" x14ac:dyDescent="0.25">
      <c r="A257" s="51">
        <v>1</v>
      </c>
      <c r="B257" s="15">
        <v>412330</v>
      </c>
      <c r="C257" s="15" t="s">
        <v>159</v>
      </c>
      <c r="D257" s="16">
        <v>2000</v>
      </c>
      <c r="E257" s="16">
        <v>1489</v>
      </c>
      <c r="F257" s="16">
        <v>2000</v>
      </c>
      <c r="H257" s="85">
        <f t="shared" si="12"/>
        <v>100</v>
      </c>
      <c r="I257" s="43">
        <f t="shared" si="13"/>
        <v>134.31833445265278</v>
      </c>
    </row>
    <row r="258" spans="1:9" x14ac:dyDescent="0.25">
      <c r="A258" s="51">
        <v>1</v>
      </c>
      <c r="B258" s="15">
        <v>412390</v>
      </c>
      <c r="C258" s="15" t="s">
        <v>160</v>
      </c>
      <c r="D258" s="16">
        <v>1500</v>
      </c>
      <c r="E258" s="16">
        <v>1741</v>
      </c>
      <c r="F258" s="16">
        <v>1500</v>
      </c>
      <c r="H258" s="85">
        <f t="shared" si="12"/>
        <v>100</v>
      </c>
      <c r="I258" s="43">
        <f t="shared" si="13"/>
        <v>86.157380815623213</v>
      </c>
    </row>
    <row r="259" spans="1:9" x14ac:dyDescent="0.25">
      <c r="A259" s="51"/>
      <c r="B259" s="22">
        <v>4124</v>
      </c>
      <c r="C259" s="17" t="s">
        <v>161</v>
      </c>
      <c r="D259" s="20">
        <f>SUM(D260:D261)</f>
        <v>1000</v>
      </c>
      <c r="E259" s="20">
        <f>SUM(E260:E261)</f>
        <v>525</v>
      </c>
      <c r="F259" s="20">
        <f>SUM(F260:F261)</f>
        <v>2000</v>
      </c>
      <c r="H259" s="84">
        <f t="shared" si="12"/>
        <v>200</v>
      </c>
      <c r="I259" s="73">
        <f t="shared" si="13"/>
        <v>380.95238095238091</v>
      </c>
    </row>
    <row r="260" spans="1:9" x14ac:dyDescent="0.25">
      <c r="A260" s="51">
        <v>3</v>
      </c>
      <c r="B260" s="15">
        <v>412443</v>
      </c>
      <c r="C260" s="15" t="s">
        <v>162</v>
      </c>
      <c r="D260" s="16">
        <v>1000</v>
      </c>
      <c r="E260" s="16">
        <v>119</v>
      </c>
      <c r="F260" s="16">
        <v>2000</v>
      </c>
      <c r="H260" s="85">
        <f t="shared" ref="H260:H314" si="15">PRODUCT(F260/D260)*100</f>
        <v>200</v>
      </c>
      <c r="I260" s="43">
        <f t="shared" ref="I260:I314" si="16">SUM(F260/E260)*100</f>
        <v>1680.6722689075632</v>
      </c>
    </row>
    <row r="261" spans="1:9" x14ac:dyDescent="0.25">
      <c r="A261" s="51">
        <v>3</v>
      </c>
      <c r="B261" s="15">
        <v>412449</v>
      </c>
      <c r="C261" s="15" t="s">
        <v>495</v>
      </c>
      <c r="D261" s="16"/>
      <c r="E261" s="16">
        <v>406</v>
      </c>
      <c r="F261" s="16">
        <v>0</v>
      </c>
      <c r="H261" s="85"/>
      <c r="I261" s="43">
        <f t="shared" si="16"/>
        <v>0</v>
      </c>
    </row>
    <row r="262" spans="1:9" x14ac:dyDescent="0.25">
      <c r="A262" s="51"/>
      <c r="B262" s="22">
        <v>4125</v>
      </c>
      <c r="C262" s="17" t="s">
        <v>163</v>
      </c>
      <c r="D262" s="20">
        <f>SUM(D263:D265)</f>
        <v>23000</v>
      </c>
      <c r="E262" s="20">
        <f>SUM(E263:E265)</f>
        <v>42234</v>
      </c>
      <c r="F262" s="20">
        <f>SUM(F263:F265)</f>
        <v>26000</v>
      </c>
      <c r="H262" s="84">
        <f t="shared" si="15"/>
        <v>113.04347826086956</v>
      </c>
      <c r="I262" s="73">
        <f t="shared" si="16"/>
        <v>61.561774873324815</v>
      </c>
    </row>
    <row r="263" spans="1:9" x14ac:dyDescent="0.25">
      <c r="A263" s="51">
        <v>6</v>
      </c>
      <c r="B263" s="15">
        <v>412510</v>
      </c>
      <c r="C263" s="15" t="s">
        <v>164</v>
      </c>
      <c r="D263" s="16">
        <v>4000</v>
      </c>
      <c r="E263" s="16">
        <v>566</v>
      </c>
      <c r="F263" s="16">
        <v>2000</v>
      </c>
      <c r="H263" s="85">
        <f t="shared" si="15"/>
        <v>50</v>
      </c>
      <c r="I263" s="43">
        <f t="shared" si="16"/>
        <v>353.35689045936391</v>
      </c>
    </row>
    <row r="264" spans="1:9" x14ac:dyDescent="0.25">
      <c r="A264" s="51">
        <v>6</v>
      </c>
      <c r="B264" s="15">
        <v>412520</v>
      </c>
      <c r="C264" s="15" t="s">
        <v>308</v>
      </c>
      <c r="D264" s="16">
        <v>15000</v>
      </c>
      <c r="E264" s="16">
        <v>36925</v>
      </c>
      <c r="F264" s="16">
        <v>20000</v>
      </c>
      <c r="H264" s="85">
        <f t="shared" si="15"/>
        <v>133.33333333333331</v>
      </c>
      <c r="I264" s="43">
        <f t="shared" si="16"/>
        <v>54.163845633039941</v>
      </c>
    </row>
    <row r="265" spans="1:9" x14ac:dyDescent="0.25">
      <c r="A265" s="51">
        <v>1</v>
      </c>
      <c r="B265" s="15">
        <v>412530</v>
      </c>
      <c r="C265" s="15" t="s">
        <v>165</v>
      </c>
      <c r="D265" s="16">
        <v>4000</v>
      </c>
      <c r="E265" s="16">
        <v>4743</v>
      </c>
      <c r="F265" s="16">
        <v>4000</v>
      </c>
      <c r="H265" s="85">
        <f t="shared" si="15"/>
        <v>100</v>
      </c>
      <c r="I265" s="43">
        <f t="shared" si="16"/>
        <v>84.334809192494191</v>
      </c>
    </row>
    <row r="266" spans="1:9" x14ac:dyDescent="0.25">
      <c r="A266" s="51"/>
      <c r="B266" s="22">
        <v>4126</v>
      </c>
      <c r="C266" s="17" t="s">
        <v>125</v>
      </c>
      <c r="D266" s="20">
        <f>SUM(D267:D270)</f>
        <v>10000</v>
      </c>
      <c r="E266" s="20">
        <f>SUM(E267:E270)</f>
        <v>4902</v>
      </c>
      <c r="F266" s="20">
        <f>SUM(F267:F270)</f>
        <v>10300</v>
      </c>
      <c r="H266" s="84">
        <f t="shared" si="15"/>
        <v>103</v>
      </c>
      <c r="I266" s="73">
        <f t="shared" si="16"/>
        <v>210.11831905344755</v>
      </c>
    </row>
    <row r="267" spans="1:9" x14ac:dyDescent="0.25">
      <c r="A267" s="51">
        <v>1</v>
      </c>
      <c r="B267" s="15">
        <v>412612</v>
      </c>
      <c r="C267" s="15" t="s">
        <v>415</v>
      </c>
      <c r="D267" s="16"/>
      <c r="E267" s="16">
        <v>221</v>
      </c>
      <c r="F267" s="16">
        <v>2000</v>
      </c>
      <c r="H267" s="94" t="e">
        <f t="shared" ref="H267:H269" si="17">PRODUCT(F267/D267)*100</f>
        <v>#DIV/0!</v>
      </c>
      <c r="I267" s="95">
        <f t="shared" ref="I267:I269" si="18">SUM(F267/E267)*100</f>
        <v>904.97737556561083</v>
      </c>
    </row>
    <row r="268" spans="1:9" x14ac:dyDescent="0.25">
      <c r="A268" s="51">
        <v>1</v>
      </c>
      <c r="B268" s="15">
        <v>412613</v>
      </c>
      <c r="C268" s="15" t="s">
        <v>167</v>
      </c>
      <c r="D268" s="16"/>
      <c r="E268" s="16"/>
      <c r="F268" s="16"/>
      <c r="H268" s="94" t="e">
        <f t="shared" si="17"/>
        <v>#DIV/0!</v>
      </c>
      <c r="I268" s="95" t="e">
        <f t="shared" si="18"/>
        <v>#DIV/0!</v>
      </c>
    </row>
    <row r="269" spans="1:9" x14ac:dyDescent="0.25">
      <c r="A269" s="51">
        <v>1</v>
      </c>
      <c r="B269" s="15">
        <v>412619</v>
      </c>
      <c r="C269" s="15" t="s">
        <v>524</v>
      </c>
      <c r="D269" s="16"/>
      <c r="E269" s="16"/>
      <c r="F269" s="16">
        <v>300</v>
      </c>
      <c r="H269" s="94" t="e">
        <f t="shared" si="17"/>
        <v>#DIV/0!</v>
      </c>
      <c r="I269" s="95" t="e">
        <f t="shared" si="18"/>
        <v>#DIV/0!</v>
      </c>
    </row>
    <row r="270" spans="1:9" x14ac:dyDescent="0.25">
      <c r="A270" s="51">
        <v>1</v>
      </c>
      <c r="B270" s="15">
        <v>412630</v>
      </c>
      <c r="C270" s="15" t="s">
        <v>168</v>
      </c>
      <c r="D270" s="16">
        <v>10000</v>
      </c>
      <c r="E270" s="16">
        <v>4681</v>
      </c>
      <c r="F270" s="16">
        <v>8000</v>
      </c>
      <c r="H270" s="85">
        <f t="shared" si="15"/>
        <v>80</v>
      </c>
      <c r="I270" s="43">
        <f t="shared" si="16"/>
        <v>170.90365306558428</v>
      </c>
    </row>
    <row r="271" spans="1:9" x14ac:dyDescent="0.25">
      <c r="A271" s="51"/>
      <c r="B271" s="22">
        <v>4127</v>
      </c>
      <c r="C271" s="17" t="s">
        <v>169</v>
      </c>
      <c r="D271" s="20">
        <f>SUM(D272:D279)</f>
        <v>36500</v>
      </c>
      <c r="E271" s="20">
        <f>SUM(E272:E279)</f>
        <v>33178</v>
      </c>
      <c r="F271" s="20">
        <f>SUM(F272:F279)</f>
        <v>38200</v>
      </c>
      <c r="H271" s="84">
        <f t="shared" si="15"/>
        <v>104.65753424657534</v>
      </c>
      <c r="I271" s="73">
        <f t="shared" si="16"/>
        <v>115.13653625896679</v>
      </c>
    </row>
    <row r="272" spans="1:9" x14ac:dyDescent="0.25">
      <c r="A272" s="51">
        <v>1</v>
      </c>
      <c r="B272" s="15">
        <v>412712</v>
      </c>
      <c r="C272" s="15" t="s">
        <v>170</v>
      </c>
      <c r="D272" s="16">
        <v>8000</v>
      </c>
      <c r="E272" s="16">
        <v>7739</v>
      </c>
      <c r="F272" s="16">
        <v>8500</v>
      </c>
      <c r="H272" s="85">
        <f t="shared" si="15"/>
        <v>106.25</v>
      </c>
      <c r="I272" s="43">
        <f t="shared" si="16"/>
        <v>109.83331179738984</v>
      </c>
    </row>
    <row r="273" spans="1:9" x14ac:dyDescent="0.25">
      <c r="A273" s="51">
        <v>1</v>
      </c>
      <c r="B273" s="15">
        <v>412721</v>
      </c>
      <c r="C273" s="15" t="s">
        <v>171</v>
      </c>
      <c r="D273" s="16">
        <v>1500</v>
      </c>
      <c r="E273" s="16">
        <v>1402</v>
      </c>
      <c r="F273" s="16">
        <v>1500</v>
      </c>
      <c r="H273" s="85">
        <f t="shared" si="15"/>
        <v>100</v>
      </c>
      <c r="I273" s="43">
        <f t="shared" si="16"/>
        <v>106.99001426533523</v>
      </c>
    </row>
    <row r="274" spans="1:9" x14ac:dyDescent="0.25">
      <c r="A274" s="51">
        <v>1</v>
      </c>
      <c r="B274" s="15">
        <v>412725</v>
      </c>
      <c r="C274" s="15" t="s">
        <v>172</v>
      </c>
      <c r="D274" s="16">
        <v>1500</v>
      </c>
      <c r="E274" s="16">
        <v>1422</v>
      </c>
      <c r="F274" s="16">
        <v>1500</v>
      </c>
      <c r="H274" s="85">
        <f t="shared" si="15"/>
        <v>100</v>
      </c>
      <c r="I274" s="43">
        <f t="shared" si="16"/>
        <v>105.48523206751055</v>
      </c>
    </row>
    <row r="275" spans="1:9" x14ac:dyDescent="0.25">
      <c r="A275" s="51">
        <v>1</v>
      </c>
      <c r="B275" s="15">
        <v>412731</v>
      </c>
      <c r="C275" s="15" t="s">
        <v>173</v>
      </c>
      <c r="D275" s="16">
        <v>500</v>
      </c>
      <c r="E275" s="16">
        <v>683</v>
      </c>
      <c r="F275" s="16">
        <v>700</v>
      </c>
      <c r="H275" s="85">
        <f t="shared" si="15"/>
        <v>140</v>
      </c>
      <c r="I275" s="43">
        <f t="shared" si="16"/>
        <v>102.48901903367495</v>
      </c>
    </row>
    <row r="276" spans="1:9" x14ac:dyDescent="0.25">
      <c r="A276" s="51">
        <v>1</v>
      </c>
      <c r="B276" s="15">
        <v>412732</v>
      </c>
      <c r="C276" s="15" t="s">
        <v>174</v>
      </c>
      <c r="D276" s="16">
        <v>3000</v>
      </c>
      <c r="E276" s="16">
        <v>3761</v>
      </c>
      <c r="F276" s="16">
        <v>5000</v>
      </c>
      <c r="H276" s="85">
        <f t="shared" si="15"/>
        <v>166.66666666666669</v>
      </c>
      <c r="I276" s="43">
        <f t="shared" si="16"/>
        <v>132.9433661260303</v>
      </c>
    </row>
    <row r="277" spans="1:9" x14ac:dyDescent="0.25">
      <c r="A277" s="51">
        <v>1</v>
      </c>
      <c r="B277" s="15">
        <v>412770</v>
      </c>
      <c r="C277" s="15" t="s">
        <v>419</v>
      </c>
      <c r="D277" s="16">
        <v>10000</v>
      </c>
      <c r="E277" s="16">
        <v>9548</v>
      </c>
      <c r="F277" s="16">
        <v>10000</v>
      </c>
      <c r="H277" s="85">
        <f t="shared" si="15"/>
        <v>100</v>
      </c>
      <c r="I277" s="43">
        <f t="shared" si="16"/>
        <v>104.73397570171763</v>
      </c>
    </row>
    <row r="278" spans="1:9" x14ac:dyDescent="0.25">
      <c r="A278" s="51">
        <v>1</v>
      </c>
      <c r="B278" s="15">
        <v>412799</v>
      </c>
      <c r="C278" s="15" t="s">
        <v>339</v>
      </c>
      <c r="D278" s="16">
        <v>5000</v>
      </c>
      <c r="E278" s="16">
        <v>3770</v>
      </c>
      <c r="F278" s="59">
        <v>5000</v>
      </c>
      <c r="H278" s="85">
        <f t="shared" si="15"/>
        <v>100</v>
      </c>
      <c r="I278" s="43">
        <f t="shared" si="16"/>
        <v>132.62599469496021</v>
      </c>
    </row>
    <row r="279" spans="1:9" x14ac:dyDescent="0.25">
      <c r="A279" s="51">
        <v>1</v>
      </c>
      <c r="B279" s="15">
        <v>412799</v>
      </c>
      <c r="C279" s="15" t="s">
        <v>176</v>
      </c>
      <c r="D279" s="16">
        <v>7000</v>
      </c>
      <c r="E279" s="16">
        <v>4853</v>
      </c>
      <c r="F279" s="16">
        <v>6000</v>
      </c>
      <c r="H279" s="85">
        <f t="shared" si="15"/>
        <v>85.714285714285708</v>
      </c>
      <c r="I279" s="43">
        <f t="shared" si="16"/>
        <v>123.63486503193901</v>
      </c>
    </row>
    <row r="280" spans="1:9" ht="29.25" x14ac:dyDescent="0.25">
      <c r="A280" s="51"/>
      <c r="B280" s="22">
        <v>4128</v>
      </c>
      <c r="C280" s="30" t="s">
        <v>177</v>
      </c>
      <c r="D280" s="20">
        <f>SUM(D281:D285)</f>
        <v>71200</v>
      </c>
      <c r="E280" s="20">
        <f>SUM(E281:E285)</f>
        <v>68735</v>
      </c>
      <c r="F280" s="20">
        <f>SUM(F281:F285)</f>
        <v>73200</v>
      </c>
      <c r="H280" s="84">
        <f t="shared" si="15"/>
        <v>102.80898876404494</v>
      </c>
      <c r="I280" s="73">
        <f t="shared" si="16"/>
        <v>106.49596275551031</v>
      </c>
    </row>
    <row r="281" spans="1:9" x14ac:dyDescent="0.25">
      <c r="A281" s="51">
        <v>6</v>
      </c>
      <c r="B281" s="15">
        <v>412812</v>
      </c>
      <c r="C281" s="15" t="s">
        <v>178</v>
      </c>
      <c r="D281" s="16">
        <v>12000</v>
      </c>
      <c r="E281" s="93">
        <v>9805</v>
      </c>
      <c r="F281" s="16">
        <v>12000</v>
      </c>
      <c r="H281" s="85">
        <f t="shared" si="15"/>
        <v>100</v>
      </c>
      <c r="I281" s="43">
        <f t="shared" si="16"/>
        <v>122.38653748087711</v>
      </c>
    </row>
    <row r="282" spans="1:9" x14ac:dyDescent="0.25">
      <c r="A282" s="51">
        <v>5</v>
      </c>
      <c r="B282" s="15">
        <v>412813</v>
      </c>
      <c r="C282" s="15" t="s">
        <v>179</v>
      </c>
      <c r="D282" s="16">
        <v>40000</v>
      </c>
      <c r="E282" s="16">
        <v>40000</v>
      </c>
      <c r="F282" s="16">
        <v>40000</v>
      </c>
      <c r="H282" s="85">
        <f t="shared" si="15"/>
        <v>100</v>
      </c>
      <c r="I282" s="43">
        <f t="shared" si="16"/>
        <v>100</v>
      </c>
    </row>
    <row r="283" spans="1:9" x14ac:dyDescent="0.25">
      <c r="A283" s="51">
        <v>6</v>
      </c>
      <c r="B283" s="15">
        <v>412814</v>
      </c>
      <c r="C283" s="15" t="s">
        <v>180</v>
      </c>
      <c r="D283" s="16">
        <v>16000</v>
      </c>
      <c r="E283" s="16">
        <v>17281</v>
      </c>
      <c r="F283" s="52">
        <v>18000</v>
      </c>
      <c r="H283" s="85">
        <f t="shared" si="15"/>
        <v>112.5</v>
      </c>
      <c r="I283" s="43">
        <f t="shared" si="16"/>
        <v>104.16063885191829</v>
      </c>
    </row>
    <row r="284" spans="1:9" x14ac:dyDescent="0.25">
      <c r="A284" s="51">
        <v>6</v>
      </c>
      <c r="B284" s="15">
        <v>412815</v>
      </c>
      <c r="C284" s="15" t="s">
        <v>181</v>
      </c>
      <c r="D284" s="16">
        <v>200</v>
      </c>
      <c r="E284" s="16">
        <v>118</v>
      </c>
      <c r="F284" s="16">
        <v>200</v>
      </c>
      <c r="H284" s="85">
        <f t="shared" si="15"/>
        <v>100</v>
      </c>
      <c r="I284" s="43">
        <f t="shared" si="16"/>
        <v>169.4915254237288</v>
      </c>
    </row>
    <row r="285" spans="1:9" x14ac:dyDescent="0.25">
      <c r="A285" s="51">
        <v>5</v>
      </c>
      <c r="B285" s="15">
        <v>412819</v>
      </c>
      <c r="C285" s="15" t="s">
        <v>182</v>
      </c>
      <c r="D285" s="16">
        <v>3000</v>
      </c>
      <c r="E285" s="16">
        <v>1531</v>
      </c>
      <c r="F285" s="52">
        <v>3000</v>
      </c>
      <c r="H285" s="85">
        <f t="shared" si="15"/>
        <v>100</v>
      </c>
      <c r="I285" s="43">
        <f t="shared" si="16"/>
        <v>195.95035924232528</v>
      </c>
    </row>
    <row r="286" spans="1:9" x14ac:dyDescent="0.25">
      <c r="A286" s="51"/>
      <c r="B286" s="22">
        <v>4129</v>
      </c>
      <c r="C286" s="17" t="s">
        <v>132</v>
      </c>
      <c r="D286" s="20">
        <f>SUM(D287:D296)</f>
        <v>31200</v>
      </c>
      <c r="E286" s="20">
        <f>SUM(E287:E296)</f>
        <v>15703</v>
      </c>
      <c r="F286" s="20">
        <f>SUM(F287:F296)</f>
        <v>30900</v>
      </c>
      <c r="H286" s="84">
        <f t="shared" si="15"/>
        <v>99.038461538461547</v>
      </c>
      <c r="I286" s="73">
        <f t="shared" si="16"/>
        <v>196.77768579252373</v>
      </c>
    </row>
    <row r="287" spans="1:9" x14ac:dyDescent="0.25">
      <c r="A287" s="51">
        <v>1</v>
      </c>
      <c r="B287" s="15">
        <v>412921</v>
      </c>
      <c r="C287" s="15" t="s">
        <v>183</v>
      </c>
      <c r="D287" s="16">
        <v>1000</v>
      </c>
      <c r="E287" s="16"/>
      <c r="F287" s="16">
        <v>1500</v>
      </c>
      <c r="H287" s="85">
        <f t="shared" si="15"/>
        <v>150</v>
      </c>
      <c r="I287" s="43" t="e">
        <f t="shared" si="16"/>
        <v>#DIV/0!</v>
      </c>
    </row>
    <row r="288" spans="1:9" x14ac:dyDescent="0.25">
      <c r="A288" s="51">
        <v>1</v>
      </c>
      <c r="B288" s="15">
        <v>412922</v>
      </c>
      <c r="C288" s="15" t="s">
        <v>184</v>
      </c>
      <c r="D288" s="16">
        <v>1000</v>
      </c>
      <c r="E288" s="16">
        <v>330</v>
      </c>
      <c r="F288" s="16">
        <v>1000</v>
      </c>
      <c r="H288" s="85">
        <f t="shared" si="15"/>
        <v>100</v>
      </c>
      <c r="I288" s="43">
        <f t="shared" si="16"/>
        <v>303.030303030303</v>
      </c>
    </row>
    <row r="289" spans="1:9" x14ac:dyDescent="0.25">
      <c r="A289" s="51">
        <v>1</v>
      </c>
      <c r="B289" s="15">
        <v>412931</v>
      </c>
      <c r="C289" s="15" t="s">
        <v>365</v>
      </c>
      <c r="D289" s="16"/>
      <c r="E289" s="16"/>
      <c r="F289" s="16"/>
      <c r="H289" s="85" t="e">
        <f t="shared" si="15"/>
        <v>#DIV/0!</v>
      </c>
      <c r="I289" s="43" t="e">
        <f t="shared" si="16"/>
        <v>#DIV/0!</v>
      </c>
    </row>
    <row r="290" spans="1:9" ht="40.5" customHeight="1" x14ac:dyDescent="0.25">
      <c r="A290" s="51">
        <v>1</v>
      </c>
      <c r="B290" s="15">
        <v>412934</v>
      </c>
      <c r="C290" s="57" t="s">
        <v>395</v>
      </c>
      <c r="D290" s="16">
        <v>6000</v>
      </c>
      <c r="E290" s="16">
        <v>4529</v>
      </c>
      <c r="F290" s="16">
        <v>5000</v>
      </c>
      <c r="H290" s="85">
        <f t="shared" si="15"/>
        <v>83.333333333333343</v>
      </c>
      <c r="I290" s="43">
        <f t="shared" si="16"/>
        <v>110.39964672113049</v>
      </c>
    </row>
    <row r="291" spans="1:9" x14ac:dyDescent="0.25">
      <c r="A291" s="51">
        <v>1</v>
      </c>
      <c r="B291" s="15">
        <v>412937</v>
      </c>
      <c r="C291" s="15" t="s">
        <v>185</v>
      </c>
      <c r="D291" s="16">
        <v>500</v>
      </c>
      <c r="E291" s="16">
        <v>597</v>
      </c>
      <c r="F291" s="52">
        <v>500</v>
      </c>
      <c r="H291" s="85">
        <f t="shared" si="15"/>
        <v>100</v>
      </c>
      <c r="I291" s="43">
        <f t="shared" si="16"/>
        <v>83.752093802345058</v>
      </c>
    </row>
    <row r="292" spans="1:9" x14ac:dyDescent="0.25">
      <c r="A292" s="51">
        <v>1</v>
      </c>
      <c r="B292" s="15">
        <v>412941</v>
      </c>
      <c r="C292" s="15" t="s">
        <v>186</v>
      </c>
      <c r="D292" s="16">
        <v>4000</v>
      </c>
      <c r="E292" s="16">
        <v>2659</v>
      </c>
      <c r="F292" s="16">
        <v>4000</v>
      </c>
      <c r="H292" s="85">
        <f t="shared" si="15"/>
        <v>100</v>
      </c>
      <c r="I292" s="43">
        <f t="shared" si="16"/>
        <v>150.43249341857842</v>
      </c>
    </row>
    <row r="293" spans="1:9" x14ac:dyDescent="0.25">
      <c r="A293" s="51">
        <v>6</v>
      </c>
      <c r="B293" s="15">
        <v>412943</v>
      </c>
      <c r="C293" s="15" t="s">
        <v>187</v>
      </c>
      <c r="D293" s="16">
        <v>15000</v>
      </c>
      <c r="E293" s="16">
        <v>4396</v>
      </c>
      <c r="F293" s="16">
        <v>15000</v>
      </c>
      <c r="H293" s="85">
        <f t="shared" si="15"/>
        <v>100</v>
      </c>
      <c r="I293" s="43">
        <f t="shared" si="16"/>
        <v>341.21929026387625</v>
      </c>
    </row>
    <row r="294" spans="1:9" x14ac:dyDescent="0.25">
      <c r="A294" s="51">
        <v>1</v>
      </c>
      <c r="B294" s="15">
        <v>412979</v>
      </c>
      <c r="C294" s="15" t="s">
        <v>188</v>
      </c>
      <c r="D294" s="16">
        <v>500</v>
      </c>
      <c r="E294" s="16">
        <v>572</v>
      </c>
      <c r="F294" s="16">
        <v>700</v>
      </c>
      <c r="H294" s="85">
        <f t="shared" si="15"/>
        <v>140</v>
      </c>
      <c r="I294" s="43">
        <f t="shared" si="16"/>
        <v>122.37762237762237</v>
      </c>
    </row>
    <row r="295" spans="1:9" x14ac:dyDescent="0.25">
      <c r="A295" s="51">
        <v>1</v>
      </c>
      <c r="B295" s="15">
        <v>412992</v>
      </c>
      <c r="C295" s="15" t="s">
        <v>189</v>
      </c>
      <c r="D295" s="16">
        <v>2200</v>
      </c>
      <c r="E295" s="29">
        <v>1590</v>
      </c>
      <c r="F295" s="16">
        <v>2200</v>
      </c>
      <c r="H295" s="85">
        <f t="shared" si="15"/>
        <v>100</v>
      </c>
      <c r="I295" s="43">
        <f t="shared" si="16"/>
        <v>138.36477987421384</v>
      </c>
    </row>
    <row r="296" spans="1:9" x14ac:dyDescent="0.25">
      <c r="A296" s="51">
        <v>1</v>
      </c>
      <c r="B296" s="15">
        <v>412999</v>
      </c>
      <c r="C296" s="15" t="s">
        <v>132</v>
      </c>
      <c r="D296" s="16">
        <v>1000</v>
      </c>
      <c r="E296" s="16">
        <v>1030</v>
      </c>
      <c r="F296" s="16">
        <v>1000</v>
      </c>
      <c r="H296" s="85">
        <f t="shared" si="15"/>
        <v>100</v>
      </c>
      <c r="I296" s="43">
        <f t="shared" si="16"/>
        <v>97.087378640776706</v>
      </c>
    </row>
    <row r="297" spans="1:9" x14ac:dyDescent="0.25">
      <c r="A297" s="51"/>
      <c r="B297" s="22">
        <v>4141</v>
      </c>
      <c r="C297" s="17" t="s">
        <v>190</v>
      </c>
      <c r="D297" s="20">
        <f>SUM(D298+D299)</f>
        <v>300000</v>
      </c>
      <c r="E297" s="20">
        <f>SUM(E298+E299)</f>
        <v>266559</v>
      </c>
      <c r="F297" s="20">
        <f>SUM(F298+F299)</f>
        <v>300000</v>
      </c>
      <c r="H297" s="84">
        <f t="shared" si="15"/>
        <v>100</v>
      </c>
      <c r="I297" s="73">
        <f t="shared" si="16"/>
        <v>112.54544022148943</v>
      </c>
    </row>
    <row r="298" spans="1:9" x14ac:dyDescent="0.25">
      <c r="A298" s="51">
        <v>4</v>
      </c>
      <c r="B298" s="15">
        <v>414141</v>
      </c>
      <c r="C298" s="15" t="s">
        <v>309</v>
      </c>
      <c r="D298" s="16">
        <v>200000</v>
      </c>
      <c r="E298" s="16">
        <v>175899</v>
      </c>
      <c r="F298" s="16">
        <v>200000</v>
      </c>
      <c r="H298" s="85">
        <f t="shared" si="15"/>
        <v>100</v>
      </c>
      <c r="I298" s="43">
        <f t="shared" si="16"/>
        <v>113.70161285737839</v>
      </c>
    </row>
    <row r="299" spans="1:9" x14ac:dyDescent="0.25">
      <c r="A299" s="51">
        <v>4</v>
      </c>
      <c r="B299" s="15">
        <v>414149</v>
      </c>
      <c r="C299" s="15" t="s">
        <v>429</v>
      </c>
      <c r="D299" s="16">
        <v>100000</v>
      </c>
      <c r="E299" s="16">
        <v>90660</v>
      </c>
      <c r="F299" s="16">
        <v>100000</v>
      </c>
      <c r="H299" s="85">
        <f t="shared" si="15"/>
        <v>100</v>
      </c>
      <c r="I299" s="43">
        <f t="shared" si="16"/>
        <v>110.30222810500771</v>
      </c>
    </row>
    <row r="300" spans="1:9" x14ac:dyDescent="0.25">
      <c r="A300" s="51"/>
      <c r="B300" s="22">
        <v>4152</v>
      </c>
      <c r="C300" s="22" t="s">
        <v>85</v>
      </c>
      <c r="D300" s="20">
        <f>SUM(D301:D334)</f>
        <v>564000</v>
      </c>
      <c r="E300" s="54">
        <f>SUM(E301:E334)</f>
        <v>668874</v>
      </c>
      <c r="F300" s="20">
        <f>SUM(F301:F334)</f>
        <v>526000</v>
      </c>
      <c r="H300" s="84">
        <f t="shared" si="15"/>
        <v>93.262411347517727</v>
      </c>
      <c r="I300" s="73">
        <f t="shared" si="16"/>
        <v>78.63962420425969</v>
      </c>
    </row>
    <row r="301" spans="1:9" x14ac:dyDescent="0.25">
      <c r="A301" s="51">
        <v>1</v>
      </c>
      <c r="B301" s="48">
        <v>415211</v>
      </c>
      <c r="C301" s="47" t="s">
        <v>191</v>
      </c>
      <c r="D301" s="16">
        <v>12000</v>
      </c>
      <c r="E301" s="29">
        <v>9348</v>
      </c>
      <c r="F301" s="16">
        <v>10000</v>
      </c>
      <c r="H301" s="85">
        <f t="shared" si="15"/>
        <v>83.333333333333343</v>
      </c>
      <c r="I301" s="43">
        <f t="shared" si="16"/>
        <v>106.9747539580659</v>
      </c>
    </row>
    <row r="302" spans="1:9" x14ac:dyDescent="0.25">
      <c r="A302" s="51">
        <v>10</v>
      </c>
      <c r="B302" s="48">
        <v>415212</v>
      </c>
      <c r="C302" s="47" t="s">
        <v>297</v>
      </c>
      <c r="D302" s="16">
        <v>20000</v>
      </c>
      <c r="E302" s="29">
        <v>20000</v>
      </c>
      <c r="F302" s="52">
        <v>15000</v>
      </c>
      <c r="H302" s="85">
        <f t="shared" si="15"/>
        <v>75</v>
      </c>
      <c r="I302" s="43">
        <f t="shared" si="16"/>
        <v>75</v>
      </c>
    </row>
    <row r="303" spans="1:9" x14ac:dyDescent="0.25">
      <c r="A303" s="51">
        <v>10</v>
      </c>
      <c r="B303" s="48"/>
      <c r="C303" s="47" t="s">
        <v>454</v>
      </c>
      <c r="D303" s="16">
        <v>122</v>
      </c>
      <c r="E303" s="90"/>
      <c r="F303" s="97">
        <v>55000</v>
      </c>
      <c r="H303" s="85">
        <f t="shared" si="15"/>
        <v>45081.967213114753</v>
      </c>
      <c r="I303" s="43"/>
    </row>
    <row r="304" spans="1:9" x14ac:dyDescent="0.25">
      <c r="A304" s="51">
        <v>10</v>
      </c>
      <c r="B304" s="48">
        <v>415213</v>
      </c>
      <c r="C304" s="47" t="s">
        <v>298</v>
      </c>
      <c r="D304" s="16">
        <v>2700</v>
      </c>
      <c r="E304" s="29">
        <v>2700</v>
      </c>
      <c r="F304" s="59">
        <v>0</v>
      </c>
      <c r="H304" s="85">
        <f t="shared" si="15"/>
        <v>0</v>
      </c>
      <c r="I304" s="43">
        <f t="shared" si="16"/>
        <v>0</v>
      </c>
    </row>
    <row r="305" spans="1:9" x14ac:dyDescent="0.25">
      <c r="A305" s="51">
        <v>10</v>
      </c>
      <c r="B305" s="48">
        <v>415213</v>
      </c>
      <c r="C305" s="47" t="s">
        <v>192</v>
      </c>
      <c r="D305" s="16">
        <v>4605</v>
      </c>
      <c r="E305" s="29">
        <v>4605</v>
      </c>
      <c r="F305" s="16">
        <v>0</v>
      </c>
      <c r="H305" s="85">
        <f t="shared" si="15"/>
        <v>0</v>
      </c>
      <c r="I305" s="43">
        <f t="shared" si="16"/>
        <v>0</v>
      </c>
    </row>
    <row r="306" spans="1:9" x14ac:dyDescent="0.25">
      <c r="A306" s="51">
        <v>10</v>
      </c>
      <c r="B306" s="48">
        <v>415213</v>
      </c>
      <c r="C306" s="47" t="s">
        <v>335</v>
      </c>
      <c r="D306" s="16">
        <v>3300</v>
      </c>
      <c r="E306" s="29">
        <v>3300</v>
      </c>
      <c r="F306" s="16">
        <v>0</v>
      </c>
      <c r="H306" s="85">
        <f t="shared" si="15"/>
        <v>0</v>
      </c>
      <c r="I306" s="43">
        <f t="shared" si="16"/>
        <v>0</v>
      </c>
    </row>
    <row r="307" spans="1:9" x14ac:dyDescent="0.25">
      <c r="A307" s="51">
        <v>10</v>
      </c>
      <c r="B307" s="48">
        <v>415213</v>
      </c>
      <c r="C307" s="47" t="s">
        <v>425</v>
      </c>
      <c r="D307" s="16">
        <v>3731</v>
      </c>
      <c r="E307" s="29">
        <v>3731</v>
      </c>
      <c r="F307" s="16">
        <v>0</v>
      </c>
      <c r="H307" s="85">
        <f t="shared" si="15"/>
        <v>0</v>
      </c>
      <c r="I307" s="43">
        <f t="shared" si="16"/>
        <v>0</v>
      </c>
    </row>
    <row r="308" spans="1:9" x14ac:dyDescent="0.25">
      <c r="A308" s="51">
        <v>8</v>
      </c>
      <c r="B308" s="48">
        <v>415214</v>
      </c>
      <c r="C308" s="47" t="s">
        <v>193</v>
      </c>
      <c r="D308" s="16">
        <v>10000</v>
      </c>
      <c r="E308" s="29">
        <v>10000</v>
      </c>
      <c r="F308" s="16">
        <v>10000</v>
      </c>
      <c r="H308" s="85">
        <f t="shared" si="15"/>
        <v>100</v>
      </c>
      <c r="I308" s="43">
        <f t="shared" si="16"/>
        <v>100</v>
      </c>
    </row>
    <row r="309" spans="1:9" x14ac:dyDescent="0.25">
      <c r="A309" s="51">
        <v>4</v>
      </c>
      <c r="B309" s="48">
        <v>415215</v>
      </c>
      <c r="C309" s="47" t="s">
        <v>194</v>
      </c>
      <c r="D309" s="16">
        <v>60000</v>
      </c>
      <c r="E309" s="29">
        <v>60000</v>
      </c>
      <c r="F309" s="96">
        <v>40000</v>
      </c>
      <c r="H309" s="85">
        <f t="shared" si="15"/>
        <v>66.666666666666657</v>
      </c>
      <c r="I309" s="43">
        <f t="shared" si="16"/>
        <v>66.666666666666657</v>
      </c>
    </row>
    <row r="310" spans="1:9" x14ac:dyDescent="0.25">
      <c r="A310" s="51">
        <v>10</v>
      </c>
      <c r="B310" s="48">
        <v>415215</v>
      </c>
      <c r="C310" s="47" t="s">
        <v>195</v>
      </c>
      <c r="D310" s="16">
        <v>10000</v>
      </c>
      <c r="E310" s="29">
        <v>10000</v>
      </c>
      <c r="F310" s="52">
        <v>0</v>
      </c>
      <c r="H310" s="85">
        <f t="shared" si="15"/>
        <v>0</v>
      </c>
      <c r="I310" s="43">
        <f t="shared" si="16"/>
        <v>0</v>
      </c>
    </row>
    <row r="311" spans="1:9" x14ac:dyDescent="0.25">
      <c r="A311" s="51">
        <v>10</v>
      </c>
      <c r="B311" s="48">
        <v>415215</v>
      </c>
      <c r="C311" s="47" t="s">
        <v>196</v>
      </c>
      <c r="D311" s="16">
        <v>8000</v>
      </c>
      <c r="E311" s="29">
        <v>8000</v>
      </c>
      <c r="F311" s="52">
        <v>6000</v>
      </c>
      <c r="H311" s="85">
        <f t="shared" si="15"/>
        <v>75</v>
      </c>
      <c r="I311" s="43">
        <f t="shared" si="16"/>
        <v>75</v>
      </c>
    </row>
    <row r="312" spans="1:9" x14ac:dyDescent="0.25">
      <c r="A312" s="51">
        <v>10</v>
      </c>
      <c r="B312" s="48">
        <v>415215</v>
      </c>
      <c r="C312" s="47" t="s">
        <v>336</v>
      </c>
      <c r="D312" s="16"/>
      <c r="E312" s="29">
        <v>0</v>
      </c>
      <c r="F312" s="16"/>
      <c r="H312" s="85" t="e">
        <f t="shared" si="15"/>
        <v>#DIV/0!</v>
      </c>
      <c r="I312" s="43" t="e">
        <f t="shared" si="16"/>
        <v>#DIV/0!</v>
      </c>
    </row>
    <row r="313" spans="1:9" x14ac:dyDescent="0.25">
      <c r="A313" s="51">
        <v>10</v>
      </c>
      <c r="B313" s="48">
        <v>415215</v>
      </c>
      <c r="C313" s="47" t="s">
        <v>197</v>
      </c>
      <c r="D313" s="16">
        <v>6000</v>
      </c>
      <c r="E313" s="29">
        <v>6000</v>
      </c>
      <c r="F313" s="16">
        <v>0</v>
      </c>
      <c r="H313" s="85">
        <f t="shared" si="15"/>
        <v>0</v>
      </c>
      <c r="I313" s="43">
        <f t="shared" si="16"/>
        <v>0</v>
      </c>
    </row>
    <row r="314" spans="1:9" x14ac:dyDescent="0.25">
      <c r="A314" s="51">
        <v>10</v>
      </c>
      <c r="B314" s="48">
        <v>415215</v>
      </c>
      <c r="C314" s="47" t="s">
        <v>367</v>
      </c>
      <c r="D314" s="16">
        <v>3402</v>
      </c>
      <c r="E314" s="29">
        <v>3402</v>
      </c>
      <c r="F314" s="16">
        <v>0</v>
      </c>
      <c r="H314" s="85">
        <f t="shared" si="15"/>
        <v>0</v>
      </c>
      <c r="I314" s="43">
        <f t="shared" si="16"/>
        <v>0</v>
      </c>
    </row>
    <row r="315" spans="1:9" x14ac:dyDescent="0.25">
      <c r="A315" s="51">
        <v>10</v>
      </c>
      <c r="B315" s="48">
        <v>415215</v>
      </c>
      <c r="C315" s="47" t="s">
        <v>368</v>
      </c>
      <c r="D315" s="29">
        <v>4300</v>
      </c>
      <c r="E315" s="29">
        <v>8800</v>
      </c>
      <c r="F315" s="16">
        <v>0</v>
      </c>
      <c r="H315" s="85">
        <f t="shared" ref="H315:H395" si="19">PRODUCT(F315/D315)*100</f>
        <v>0</v>
      </c>
      <c r="I315" s="43">
        <f t="shared" ref="I315:I395" si="20">SUM(F315/E315)*100</f>
        <v>0</v>
      </c>
    </row>
    <row r="316" spans="1:9" x14ac:dyDescent="0.25">
      <c r="A316" s="51">
        <v>10</v>
      </c>
      <c r="B316" s="48">
        <v>415215</v>
      </c>
      <c r="C316" s="47" t="s">
        <v>426</v>
      </c>
      <c r="D316" s="16">
        <v>2950</v>
      </c>
      <c r="E316" s="29">
        <v>2950</v>
      </c>
      <c r="F316" s="16">
        <v>0</v>
      </c>
      <c r="H316" s="85">
        <f t="shared" si="19"/>
        <v>0</v>
      </c>
      <c r="I316" s="43">
        <f t="shared" si="20"/>
        <v>0</v>
      </c>
    </row>
    <row r="317" spans="1:9" x14ac:dyDescent="0.25">
      <c r="A317" s="51">
        <v>4</v>
      </c>
      <c r="B317" s="48">
        <v>415215</v>
      </c>
      <c r="C317" s="47" t="s">
        <v>460</v>
      </c>
      <c r="D317" s="16">
        <v>3100</v>
      </c>
      <c r="E317" s="29">
        <v>3100</v>
      </c>
      <c r="F317" s="16">
        <v>0</v>
      </c>
      <c r="H317" s="85">
        <f t="shared" si="19"/>
        <v>0</v>
      </c>
      <c r="I317" s="43">
        <f t="shared" si="20"/>
        <v>0</v>
      </c>
    </row>
    <row r="318" spans="1:9" x14ac:dyDescent="0.25">
      <c r="A318" s="51">
        <v>7</v>
      </c>
      <c r="B318" s="48">
        <v>415216</v>
      </c>
      <c r="C318" s="47" t="s">
        <v>198</v>
      </c>
      <c r="D318" s="16">
        <v>43000</v>
      </c>
      <c r="E318" s="29">
        <v>43000</v>
      </c>
      <c r="F318" s="52">
        <v>45000</v>
      </c>
      <c r="H318" s="85">
        <f t="shared" si="19"/>
        <v>104.65116279069768</v>
      </c>
      <c r="I318" s="43">
        <f t="shared" si="20"/>
        <v>104.65116279069768</v>
      </c>
    </row>
    <row r="319" spans="1:9" x14ac:dyDescent="0.25">
      <c r="A319" s="51">
        <v>9</v>
      </c>
      <c r="B319" s="48">
        <v>415217</v>
      </c>
      <c r="C319" s="47" t="s">
        <v>199</v>
      </c>
      <c r="D319" s="16">
        <v>12000</v>
      </c>
      <c r="E319" s="29">
        <v>12000</v>
      </c>
      <c r="F319" s="96">
        <v>12000</v>
      </c>
      <c r="H319" s="85">
        <f t="shared" si="19"/>
        <v>100</v>
      </c>
      <c r="I319" s="43">
        <f t="shared" si="20"/>
        <v>100</v>
      </c>
    </row>
    <row r="320" spans="1:9" x14ac:dyDescent="0.25">
      <c r="A320" s="51">
        <v>9</v>
      </c>
      <c r="B320" s="48"/>
      <c r="C320" s="47" t="s">
        <v>200</v>
      </c>
      <c r="D320" s="16">
        <v>12000</v>
      </c>
      <c r="E320" s="29">
        <v>12000</v>
      </c>
      <c r="F320" s="52">
        <v>10000</v>
      </c>
      <c r="H320" s="85">
        <f t="shared" si="19"/>
        <v>83.333333333333343</v>
      </c>
      <c r="I320" s="43">
        <f t="shared" si="20"/>
        <v>83.333333333333343</v>
      </c>
    </row>
    <row r="321" spans="1:9" x14ac:dyDescent="0.25">
      <c r="A321" s="51">
        <v>9</v>
      </c>
      <c r="B321" s="48">
        <v>415217</v>
      </c>
      <c r="C321" s="47" t="s">
        <v>201</v>
      </c>
      <c r="D321" s="16"/>
      <c r="E321" s="29">
        <v>0</v>
      </c>
      <c r="F321" s="16">
        <v>0</v>
      </c>
      <c r="H321" s="85" t="e">
        <f t="shared" si="19"/>
        <v>#DIV/0!</v>
      </c>
      <c r="I321" s="43" t="e">
        <f t="shared" si="20"/>
        <v>#DIV/0!</v>
      </c>
    </row>
    <row r="322" spans="1:9" x14ac:dyDescent="0.25">
      <c r="A322" s="51">
        <v>3</v>
      </c>
      <c r="B322" s="48">
        <v>415219</v>
      </c>
      <c r="C322" s="47" t="s">
        <v>340</v>
      </c>
      <c r="D322" s="16">
        <v>204000</v>
      </c>
      <c r="E322" s="29">
        <v>204000</v>
      </c>
      <c r="F322" s="96">
        <v>101000</v>
      </c>
      <c r="H322" s="85">
        <f t="shared" si="19"/>
        <v>49.509803921568633</v>
      </c>
      <c r="I322" s="43">
        <f t="shared" si="20"/>
        <v>49.509803921568633</v>
      </c>
    </row>
    <row r="323" spans="1:9" x14ac:dyDescent="0.25">
      <c r="A323" s="51">
        <v>10</v>
      </c>
      <c r="B323" s="48">
        <v>415219</v>
      </c>
      <c r="C323" s="47" t="s">
        <v>202</v>
      </c>
      <c r="D323" s="16">
        <v>2100</v>
      </c>
      <c r="E323" s="29">
        <v>2100</v>
      </c>
      <c r="F323" s="16">
        <v>0</v>
      </c>
      <c r="H323" s="85">
        <f t="shared" si="19"/>
        <v>0</v>
      </c>
      <c r="I323" s="43">
        <f t="shared" si="20"/>
        <v>0</v>
      </c>
    </row>
    <row r="324" spans="1:9" x14ac:dyDescent="0.25">
      <c r="A324" s="51"/>
      <c r="B324" s="48">
        <v>415219</v>
      </c>
      <c r="C324" s="47" t="s">
        <v>503</v>
      </c>
      <c r="D324" s="16">
        <v>3600</v>
      </c>
      <c r="E324" s="29">
        <v>3600</v>
      </c>
      <c r="F324" s="16">
        <v>0</v>
      </c>
      <c r="H324" s="85">
        <f t="shared" si="19"/>
        <v>0</v>
      </c>
      <c r="I324" s="43">
        <f t="shared" si="20"/>
        <v>0</v>
      </c>
    </row>
    <row r="325" spans="1:9" x14ac:dyDescent="0.25">
      <c r="A325" s="51">
        <v>10</v>
      </c>
      <c r="B325" s="48">
        <v>415219</v>
      </c>
      <c r="C325" s="47" t="s">
        <v>345</v>
      </c>
      <c r="D325" s="16">
        <v>5090</v>
      </c>
      <c r="E325" s="29"/>
      <c r="F325" s="16">
        <v>0</v>
      </c>
      <c r="H325" s="85">
        <f t="shared" si="19"/>
        <v>0</v>
      </c>
      <c r="I325" s="43" t="e">
        <f t="shared" si="20"/>
        <v>#DIV/0!</v>
      </c>
    </row>
    <row r="326" spans="1:9" x14ac:dyDescent="0.25">
      <c r="A326" s="51">
        <v>8</v>
      </c>
      <c r="B326" s="48">
        <v>415227</v>
      </c>
      <c r="C326" s="47" t="s">
        <v>203</v>
      </c>
      <c r="D326" s="16">
        <v>95000</v>
      </c>
      <c r="E326" s="29">
        <v>95000</v>
      </c>
      <c r="F326" s="52">
        <v>88000</v>
      </c>
      <c r="H326" s="85">
        <f t="shared" si="19"/>
        <v>92.631578947368425</v>
      </c>
      <c r="I326" s="43">
        <f t="shared" si="20"/>
        <v>92.631578947368425</v>
      </c>
    </row>
    <row r="327" spans="1:9" x14ac:dyDescent="0.25">
      <c r="A327" s="51">
        <v>5</v>
      </c>
      <c r="B327" s="48">
        <v>415228</v>
      </c>
      <c r="C327" s="47" t="s">
        <v>366</v>
      </c>
      <c r="D327" s="16">
        <v>31000</v>
      </c>
      <c r="E327" s="29">
        <v>31000</v>
      </c>
      <c r="F327" s="97">
        <v>34000</v>
      </c>
      <c r="H327" s="85">
        <f t="shared" si="19"/>
        <v>109.6774193548387</v>
      </c>
      <c r="I327" s="43">
        <f t="shared" si="20"/>
        <v>109.6774193548387</v>
      </c>
    </row>
    <row r="328" spans="1:9" x14ac:dyDescent="0.25">
      <c r="A328" s="51">
        <v>10</v>
      </c>
      <c r="B328" s="48">
        <v>415232</v>
      </c>
      <c r="C328" s="47" t="s">
        <v>394</v>
      </c>
      <c r="D328" s="16"/>
      <c r="E328" s="29"/>
      <c r="F328" s="16"/>
      <c r="H328" s="85"/>
      <c r="I328" s="43"/>
    </row>
    <row r="329" spans="1:9" x14ac:dyDescent="0.25">
      <c r="A329" s="51">
        <v>7</v>
      </c>
      <c r="B329" s="48">
        <v>415228</v>
      </c>
      <c r="C329" s="47" t="s">
        <v>204</v>
      </c>
      <c r="D329" s="16">
        <v>2000</v>
      </c>
      <c r="E329" s="29"/>
      <c r="F329" s="16">
        <v>7000</v>
      </c>
      <c r="H329" s="85">
        <f t="shared" si="19"/>
        <v>350</v>
      </c>
      <c r="I329" s="43" t="e">
        <f t="shared" si="20"/>
        <v>#DIV/0!</v>
      </c>
    </row>
    <row r="330" spans="1:9" x14ac:dyDescent="0.25">
      <c r="A330" s="51">
        <v>10</v>
      </c>
      <c r="B330" s="48">
        <v>415239</v>
      </c>
      <c r="C330" s="47" t="s">
        <v>388</v>
      </c>
      <c r="D330" s="16"/>
      <c r="E330" s="29"/>
      <c r="F330" s="16"/>
      <c r="H330" s="85"/>
      <c r="I330" s="43"/>
    </row>
    <row r="331" spans="1:9" x14ac:dyDescent="0.25">
      <c r="A331" s="51">
        <v>10</v>
      </c>
      <c r="B331" s="48">
        <v>415245</v>
      </c>
      <c r="C331" s="47" t="s">
        <v>427</v>
      </c>
      <c r="D331" s="16"/>
      <c r="E331" s="29">
        <v>2260</v>
      </c>
      <c r="F331" s="16">
        <v>0</v>
      </c>
      <c r="H331" s="85"/>
      <c r="I331" s="43"/>
    </row>
    <row r="332" spans="1:9" x14ac:dyDescent="0.25">
      <c r="A332" s="51">
        <v>10</v>
      </c>
      <c r="B332" s="48">
        <v>415246</v>
      </c>
      <c r="C332" s="47" t="s">
        <v>428</v>
      </c>
      <c r="D332" s="16"/>
      <c r="E332" s="29"/>
      <c r="F332" s="16"/>
      <c r="H332" s="85"/>
      <c r="I332" s="43"/>
    </row>
    <row r="333" spans="1:9" x14ac:dyDescent="0.25">
      <c r="A333" s="51">
        <v>10</v>
      </c>
      <c r="B333" s="48">
        <v>415247</v>
      </c>
      <c r="C333" s="47" t="s">
        <v>525</v>
      </c>
      <c r="D333" s="16"/>
      <c r="E333" s="29">
        <v>3777</v>
      </c>
      <c r="F333" s="16"/>
      <c r="H333" s="85"/>
      <c r="I333" s="43"/>
    </row>
    <row r="334" spans="1:9" x14ac:dyDescent="0.25">
      <c r="A334" s="51">
        <v>10</v>
      </c>
      <c r="B334" s="48">
        <v>415249</v>
      </c>
      <c r="C334" s="47" t="s">
        <v>405</v>
      </c>
      <c r="D334" s="16"/>
      <c r="E334" s="29">
        <v>104201</v>
      </c>
      <c r="F334" s="52">
        <v>93000</v>
      </c>
      <c r="H334" s="85"/>
      <c r="I334" s="43"/>
    </row>
    <row r="335" spans="1:9" x14ac:dyDescent="0.25">
      <c r="A335" s="51"/>
      <c r="B335" s="22">
        <v>4161</v>
      </c>
      <c r="C335" s="17" t="s">
        <v>205</v>
      </c>
      <c r="D335" s="20">
        <f>SUM(D336:D346)</f>
        <v>226000</v>
      </c>
      <c r="E335" s="20">
        <f>SUM(E336:E346)</f>
        <v>241097</v>
      </c>
      <c r="F335" s="20">
        <f>SUM(F336:F346)</f>
        <v>274500</v>
      </c>
      <c r="H335" s="84">
        <f t="shared" si="19"/>
        <v>121.46017699115043</v>
      </c>
      <c r="I335" s="73">
        <f t="shared" si="20"/>
        <v>113.85458964649082</v>
      </c>
    </row>
    <row r="336" spans="1:9" x14ac:dyDescent="0.25">
      <c r="A336" s="51">
        <v>10</v>
      </c>
      <c r="B336" s="48">
        <v>416122</v>
      </c>
      <c r="C336" s="48" t="s">
        <v>206</v>
      </c>
      <c r="D336" s="16">
        <v>22000</v>
      </c>
      <c r="E336" s="52">
        <v>23017</v>
      </c>
      <c r="F336" s="52">
        <v>25000</v>
      </c>
      <c r="H336" s="85">
        <f t="shared" si="19"/>
        <v>113.63636363636364</v>
      </c>
      <c r="I336" s="43">
        <f t="shared" si="20"/>
        <v>108.61537124733893</v>
      </c>
    </row>
    <row r="337" spans="1:9" x14ac:dyDescent="0.25">
      <c r="A337" s="51">
        <v>6</v>
      </c>
      <c r="B337" s="48">
        <v>416123</v>
      </c>
      <c r="C337" s="48" t="s">
        <v>207</v>
      </c>
      <c r="D337" s="16">
        <v>10000</v>
      </c>
      <c r="E337" s="52">
        <v>5906</v>
      </c>
      <c r="F337" s="16">
        <v>7000</v>
      </c>
      <c r="H337" s="85">
        <f t="shared" si="19"/>
        <v>70</v>
      </c>
      <c r="I337" s="43">
        <f t="shared" si="20"/>
        <v>118.52353538774128</v>
      </c>
    </row>
    <row r="338" spans="1:9" x14ac:dyDescent="0.25">
      <c r="A338" s="51">
        <v>6</v>
      </c>
      <c r="B338" s="48">
        <v>416124</v>
      </c>
      <c r="C338" s="15" t="s">
        <v>208</v>
      </c>
      <c r="D338" s="16">
        <v>62000</v>
      </c>
      <c r="E338" s="52">
        <v>46247</v>
      </c>
      <c r="F338" s="59">
        <v>55000</v>
      </c>
      <c r="H338" s="85">
        <f t="shared" si="19"/>
        <v>88.709677419354833</v>
      </c>
      <c r="I338" s="43">
        <f t="shared" si="20"/>
        <v>118.92663307890241</v>
      </c>
    </row>
    <row r="339" spans="1:9" x14ac:dyDescent="0.25">
      <c r="A339" s="51">
        <v>9</v>
      </c>
      <c r="B339" s="48">
        <v>416124</v>
      </c>
      <c r="C339" s="48" t="s">
        <v>473</v>
      </c>
      <c r="D339" s="16">
        <v>90000</v>
      </c>
      <c r="E339" s="52">
        <v>78700</v>
      </c>
      <c r="F339" s="16">
        <v>90000</v>
      </c>
      <c r="H339" s="85">
        <f t="shared" si="19"/>
        <v>100</v>
      </c>
      <c r="I339" s="43">
        <f t="shared" si="20"/>
        <v>114.35832274459973</v>
      </c>
    </row>
    <row r="340" spans="1:9" x14ac:dyDescent="0.25">
      <c r="A340" s="51">
        <v>9</v>
      </c>
      <c r="B340" s="48">
        <v>416124</v>
      </c>
      <c r="C340" s="48" t="s">
        <v>474</v>
      </c>
      <c r="D340" s="16"/>
      <c r="E340" s="52">
        <v>14090</v>
      </c>
      <c r="F340" s="16">
        <v>15000</v>
      </c>
      <c r="H340" s="85" t="e">
        <f t="shared" si="19"/>
        <v>#DIV/0!</v>
      </c>
      <c r="I340" s="43">
        <f t="shared" si="20"/>
        <v>106.45848119233499</v>
      </c>
    </row>
    <row r="341" spans="1:9" x14ac:dyDescent="0.25">
      <c r="A341" s="51">
        <v>4</v>
      </c>
      <c r="B341" s="48">
        <v>416126</v>
      </c>
      <c r="C341" s="15" t="s">
        <v>209</v>
      </c>
      <c r="D341" s="16">
        <v>20000</v>
      </c>
      <c r="E341" s="52">
        <v>15833</v>
      </c>
      <c r="F341" s="16">
        <v>18000</v>
      </c>
      <c r="H341" s="85">
        <f t="shared" si="19"/>
        <v>90</v>
      </c>
      <c r="I341" s="43">
        <f t="shared" si="20"/>
        <v>113.68660392850376</v>
      </c>
    </row>
    <row r="342" spans="1:9" x14ac:dyDescent="0.25">
      <c r="A342" s="51">
        <v>4</v>
      </c>
      <c r="B342" s="48">
        <v>416126</v>
      </c>
      <c r="C342" s="15" t="s">
        <v>404</v>
      </c>
      <c r="D342" s="16">
        <v>22000</v>
      </c>
      <c r="E342" s="52">
        <v>34900</v>
      </c>
      <c r="F342" s="16">
        <v>30000</v>
      </c>
      <c r="H342" s="85">
        <f t="shared" si="19"/>
        <v>136.36363636363635</v>
      </c>
      <c r="I342" s="43">
        <f t="shared" si="20"/>
        <v>85.959885386819479</v>
      </c>
    </row>
    <row r="343" spans="1:9" x14ac:dyDescent="0.25">
      <c r="A343" s="51">
        <v>4</v>
      </c>
      <c r="B343" s="48">
        <v>416126</v>
      </c>
      <c r="C343" s="15" t="s">
        <v>512</v>
      </c>
      <c r="D343" s="16"/>
      <c r="E343" s="52">
        <v>1000</v>
      </c>
      <c r="F343" s="16">
        <v>0</v>
      </c>
      <c r="H343" s="85"/>
      <c r="I343" s="43">
        <f t="shared" si="20"/>
        <v>0</v>
      </c>
    </row>
    <row r="344" spans="1:9" x14ac:dyDescent="0.25">
      <c r="A344" s="51">
        <v>4</v>
      </c>
      <c r="B344" s="48">
        <v>416126</v>
      </c>
      <c r="C344" s="15" t="s">
        <v>502</v>
      </c>
      <c r="D344" s="16"/>
      <c r="E344" s="52">
        <v>2260</v>
      </c>
      <c r="F344" s="16">
        <v>0</v>
      </c>
      <c r="H344" s="85" t="e">
        <f t="shared" ref="H344" si="21">PRODUCT(F344/D344)*100</f>
        <v>#DIV/0!</v>
      </c>
      <c r="I344" s="43">
        <f t="shared" ref="I344" si="22">SUM(F344/E344)*100</f>
        <v>0</v>
      </c>
    </row>
    <row r="345" spans="1:9" x14ac:dyDescent="0.25">
      <c r="A345" s="51">
        <v>10</v>
      </c>
      <c r="B345" s="48">
        <v>416129</v>
      </c>
      <c r="C345" s="15" t="s">
        <v>210</v>
      </c>
      <c r="D345" s="16"/>
      <c r="E345" s="52">
        <v>19144</v>
      </c>
      <c r="F345" s="16">
        <v>34500</v>
      </c>
      <c r="H345" s="85" t="e">
        <f t="shared" si="19"/>
        <v>#DIV/0!</v>
      </c>
      <c r="I345" s="43">
        <f t="shared" si="20"/>
        <v>180.21312160468034</v>
      </c>
    </row>
    <row r="346" spans="1:9" x14ac:dyDescent="0.25">
      <c r="A346" s="51">
        <v>10</v>
      </c>
      <c r="B346" s="48">
        <v>416146</v>
      </c>
      <c r="C346" s="15" t="s">
        <v>312</v>
      </c>
      <c r="D346" s="16"/>
      <c r="E346" s="52">
        <v>0</v>
      </c>
      <c r="F346" s="16">
        <v>0</v>
      </c>
      <c r="H346" s="85" t="e">
        <f t="shared" si="19"/>
        <v>#DIV/0!</v>
      </c>
      <c r="I346" s="43" t="e">
        <f t="shared" si="20"/>
        <v>#DIV/0!</v>
      </c>
    </row>
    <row r="347" spans="1:9" x14ac:dyDescent="0.25">
      <c r="A347" s="51"/>
      <c r="B347" s="22">
        <v>4191</v>
      </c>
      <c r="C347" s="17" t="s">
        <v>369</v>
      </c>
      <c r="D347" s="20">
        <f>SUM(D348:D351)</f>
        <v>16000</v>
      </c>
      <c r="E347" s="20">
        <f>SUM(E348:E351)</f>
        <v>29612</v>
      </c>
      <c r="F347" s="20">
        <f>SUM(F348:F351)</f>
        <v>34050</v>
      </c>
      <c r="H347" s="84">
        <f t="shared" si="19"/>
        <v>212.81249999999997</v>
      </c>
      <c r="I347" s="73">
        <f t="shared" si="20"/>
        <v>114.98716736458192</v>
      </c>
    </row>
    <row r="348" spans="1:9" x14ac:dyDescent="0.25">
      <c r="A348" s="51">
        <v>3</v>
      </c>
      <c r="B348" s="48">
        <v>419111</v>
      </c>
      <c r="C348" s="15" t="s">
        <v>370</v>
      </c>
      <c r="D348" s="16">
        <v>2000</v>
      </c>
      <c r="E348" s="29">
        <v>0</v>
      </c>
      <c r="F348" s="16"/>
      <c r="H348" s="85">
        <f t="shared" si="19"/>
        <v>0</v>
      </c>
      <c r="I348" s="43" t="e">
        <f t="shared" si="20"/>
        <v>#DIV/0!</v>
      </c>
    </row>
    <row r="349" spans="1:9" x14ac:dyDescent="0.25">
      <c r="A349" s="51">
        <v>3</v>
      </c>
      <c r="B349" s="48">
        <v>419112</v>
      </c>
      <c r="C349" s="15" t="s">
        <v>371</v>
      </c>
      <c r="D349" s="16"/>
      <c r="E349" s="29">
        <v>0</v>
      </c>
      <c r="F349" s="16"/>
      <c r="H349" s="85"/>
      <c r="I349" s="43" t="e">
        <f t="shared" si="20"/>
        <v>#DIV/0!</v>
      </c>
    </row>
    <row r="350" spans="1:9" x14ac:dyDescent="0.25">
      <c r="A350" s="51">
        <v>3</v>
      </c>
      <c r="B350" s="48">
        <v>419113</v>
      </c>
      <c r="C350" s="15" t="s">
        <v>372</v>
      </c>
      <c r="D350" s="16">
        <v>12000</v>
      </c>
      <c r="E350" s="29">
        <v>14391</v>
      </c>
      <c r="F350" s="16">
        <v>14050</v>
      </c>
      <c r="H350" s="85">
        <f t="shared" si="19"/>
        <v>117.08333333333334</v>
      </c>
      <c r="I350" s="43">
        <f t="shared" si="20"/>
        <v>97.630463484122018</v>
      </c>
    </row>
    <row r="351" spans="1:9" x14ac:dyDescent="0.25">
      <c r="A351" s="51">
        <v>3</v>
      </c>
      <c r="B351" s="48">
        <v>419119</v>
      </c>
      <c r="C351" s="15" t="s">
        <v>230</v>
      </c>
      <c r="D351" s="16">
        <v>2000</v>
      </c>
      <c r="E351" s="29">
        <v>15221</v>
      </c>
      <c r="F351" s="16">
        <v>20000</v>
      </c>
      <c r="H351" s="85">
        <f t="shared" si="19"/>
        <v>1000</v>
      </c>
      <c r="I351" s="43">
        <f t="shared" si="20"/>
        <v>131.39741147099403</v>
      </c>
    </row>
    <row r="352" spans="1:9" x14ac:dyDescent="0.25">
      <c r="A352" s="51"/>
      <c r="B352" s="48"/>
      <c r="C352" s="15"/>
      <c r="D352" s="16"/>
      <c r="E352" s="29"/>
      <c r="F352" s="93"/>
      <c r="H352" s="85"/>
      <c r="I352" s="43"/>
    </row>
    <row r="353" spans="1:9" x14ac:dyDescent="0.25">
      <c r="A353" s="51"/>
      <c r="B353" s="61">
        <v>4872</v>
      </c>
      <c r="C353" s="17" t="s">
        <v>417</v>
      </c>
      <c r="D353" s="20">
        <f>SUM(D354:D354)</f>
        <v>1500</v>
      </c>
      <c r="E353" s="20">
        <f>SUM(E354:E354)</f>
        <v>1171</v>
      </c>
      <c r="F353" s="20">
        <f>SUM(F354:F354)</f>
        <v>1500</v>
      </c>
      <c r="H353" s="85">
        <f t="shared" si="19"/>
        <v>100</v>
      </c>
      <c r="I353" s="43">
        <f t="shared" si="20"/>
        <v>128.09564474807857</v>
      </c>
    </row>
    <row r="354" spans="1:9" x14ac:dyDescent="0.25">
      <c r="A354" s="51">
        <v>10</v>
      </c>
      <c r="B354" s="48">
        <v>487211</v>
      </c>
      <c r="C354" s="15" t="s">
        <v>417</v>
      </c>
      <c r="D354" s="16">
        <v>1500</v>
      </c>
      <c r="E354" s="29">
        <v>1171</v>
      </c>
      <c r="F354" s="16">
        <v>1500</v>
      </c>
      <c r="H354" s="85">
        <f t="shared" si="19"/>
        <v>100</v>
      </c>
      <c r="I354" s="43">
        <f t="shared" si="20"/>
        <v>128.09564474807857</v>
      </c>
    </row>
    <row r="355" spans="1:9" x14ac:dyDescent="0.25">
      <c r="A355" s="51"/>
      <c r="B355" s="48"/>
      <c r="C355" s="15"/>
      <c r="D355" s="16"/>
      <c r="E355" s="29"/>
      <c r="F355" s="16"/>
      <c r="H355" s="85"/>
      <c r="I355" s="43"/>
    </row>
    <row r="356" spans="1:9" x14ac:dyDescent="0.25">
      <c r="A356" s="51"/>
      <c r="B356" s="61">
        <v>4873</v>
      </c>
      <c r="C356" s="17" t="s">
        <v>90</v>
      </c>
      <c r="D356" s="16">
        <f>SUM(D357)</f>
        <v>0</v>
      </c>
      <c r="E356" s="16">
        <f>SUM(E357)</f>
        <v>0</v>
      </c>
      <c r="F356" s="20">
        <f>SUM(F357)</f>
        <v>0</v>
      </c>
      <c r="H356" s="85"/>
      <c r="I356" s="43"/>
    </row>
    <row r="357" spans="1:9" x14ac:dyDescent="0.25">
      <c r="A357" s="51"/>
      <c r="B357" s="48">
        <v>487311</v>
      </c>
      <c r="C357" s="15" t="s">
        <v>483</v>
      </c>
      <c r="D357" s="16"/>
      <c r="E357" s="29"/>
      <c r="F357" s="16"/>
      <c r="H357" s="85"/>
      <c r="I357" s="43"/>
    </row>
    <row r="358" spans="1:9" x14ac:dyDescent="0.25">
      <c r="A358" s="51"/>
      <c r="B358" s="48"/>
      <c r="C358" s="15"/>
      <c r="D358" s="16"/>
      <c r="E358" s="29"/>
      <c r="F358" s="16"/>
      <c r="H358" s="85"/>
      <c r="I358" s="43"/>
    </row>
    <row r="359" spans="1:9" x14ac:dyDescent="0.25">
      <c r="A359" s="51"/>
      <c r="B359" s="48"/>
      <c r="C359" s="15"/>
      <c r="D359" s="16"/>
      <c r="E359" s="29"/>
      <c r="F359" s="16"/>
      <c r="H359" s="84"/>
      <c r="I359" s="73"/>
    </row>
    <row r="360" spans="1:9" x14ac:dyDescent="0.25">
      <c r="A360" s="22"/>
      <c r="B360" s="22">
        <v>51</v>
      </c>
      <c r="C360" s="17" t="s">
        <v>211</v>
      </c>
      <c r="D360" s="20">
        <f>SUM(D362:D369)</f>
        <v>452020</v>
      </c>
      <c r="E360" s="20">
        <f>SUM(E362:E369)</f>
        <v>503805</v>
      </c>
      <c r="F360" s="20">
        <f>SUM(F362:F369)</f>
        <v>380000</v>
      </c>
      <c r="H360" s="84">
        <f t="shared" si="19"/>
        <v>84.067076678023099</v>
      </c>
      <c r="I360" s="73">
        <f t="shared" si="20"/>
        <v>75.426008078522443</v>
      </c>
    </row>
    <row r="361" spans="1:9" x14ac:dyDescent="0.25">
      <c r="A361" s="51"/>
      <c r="B361" s="48"/>
      <c r="C361" s="48"/>
      <c r="D361" s="20"/>
      <c r="E361" s="52"/>
      <c r="F361" s="20"/>
      <c r="H361" s="84"/>
      <c r="I361" s="73"/>
    </row>
    <row r="362" spans="1:9" x14ac:dyDescent="0.25">
      <c r="A362" s="51">
        <v>4</v>
      </c>
      <c r="B362" s="22">
        <v>511100</v>
      </c>
      <c r="C362" s="30" t="s">
        <v>334</v>
      </c>
      <c r="D362" s="20"/>
      <c r="E362" s="16">
        <v>4493</v>
      </c>
      <c r="F362" s="16">
        <v>0</v>
      </c>
      <c r="H362" s="84"/>
      <c r="I362" s="73"/>
    </row>
    <row r="363" spans="1:9" ht="43.5" x14ac:dyDescent="0.25">
      <c r="A363" s="51">
        <v>4</v>
      </c>
      <c r="B363" s="22">
        <v>511200</v>
      </c>
      <c r="C363" s="30" t="s">
        <v>398</v>
      </c>
      <c r="D363" s="16">
        <v>414920</v>
      </c>
      <c r="E363" s="16">
        <v>436986</v>
      </c>
      <c r="F363" s="16">
        <v>343000</v>
      </c>
      <c r="H363" s="84">
        <f t="shared" si="19"/>
        <v>82.66653812783187</v>
      </c>
      <c r="I363" s="73">
        <f t="shared" si="20"/>
        <v>78.492217141967942</v>
      </c>
    </row>
    <row r="364" spans="1:9" x14ac:dyDescent="0.25">
      <c r="A364" s="51">
        <v>4</v>
      </c>
      <c r="B364" s="22">
        <v>511200</v>
      </c>
      <c r="C364" s="30" t="s">
        <v>455</v>
      </c>
      <c r="D364" s="16">
        <v>37100</v>
      </c>
      <c r="E364" s="16">
        <v>37072</v>
      </c>
      <c r="F364" s="16">
        <v>37000</v>
      </c>
      <c r="H364" s="84">
        <f t="shared" si="19"/>
        <v>99.73045822102425</v>
      </c>
      <c r="I364" s="73">
        <f t="shared" si="20"/>
        <v>99.805783340526546</v>
      </c>
    </row>
    <row r="365" spans="1:9" x14ac:dyDescent="0.25">
      <c r="A365" s="51">
        <v>4</v>
      </c>
      <c r="B365" s="22">
        <v>511300</v>
      </c>
      <c r="C365" s="17" t="s">
        <v>292</v>
      </c>
      <c r="D365" s="20"/>
      <c r="E365" s="16">
        <v>22000</v>
      </c>
      <c r="F365" s="16">
        <v>0</v>
      </c>
      <c r="H365" s="84" t="e">
        <f t="shared" si="19"/>
        <v>#DIV/0!</v>
      </c>
      <c r="I365" s="73">
        <f t="shared" si="20"/>
        <v>0</v>
      </c>
    </row>
    <row r="366" spans="1:9" x14ac:dyDescent="0.25">
      <c r="A366" s="51">
        <v>4</v>
      </c>
      <c r="B366" s="22">
        <v>511700</v>
      </c>
      <c r="C366" s="17" t="s">
        <v>213</v>
      </c>
      <c r="D366" s="20"/>
      <c r="E366" s="16"/>
      <c r="F366" s="20"/>
      <c r="H366" s="84"/>
      <c r="I366" s="73"/>
    </row>
    <row r="367" spans="1:9" x14ac:dyDescent="0.25">
      <c r="A367" s="51">
        <v>4</v>
      </c>
      <c r="B367" s="22">
        <v>513100</v>
      </c>
      <c r="C367" s="17" t="s">
        <v>214</v>
      </c>
      <c r="D367" s="20"/>
      <c r="E367" s="16">
        <v>2574</v>
      </c>
      <c r="F367" s="16">
        <v>0</v>
      </c>
      <c r="H367" s="84"/>
      <c r="I367" s="73"/>
    </row>
    <row r="368" spans="1:9" x14ac:dyDescent="0.25">
      <c r="A368" s="51">
        <v>4</v>
      </c>
      <c r="B368" s="22">
        <v>513700</v>
      </c>
      <c r="C368" s="17" t="s">
        <v>215</v>
      </c>
      <c r="D368" s="20"/>
      <c r="E368" s="16"/>
      <c r="F368" s="16"/>
      <c r="H368" s="84"/>
      <c r="I368" s="73"/>
    </row>
    <row r="369" spans="1:9" x14ac:dyDescent="0.25">
      <c r="A369" s="51">
        <v>4</v>
      </c>
      <c r="B369" s="22">
        <v>516100</v>
      </c>
      <c r="C369" s="17" t="s">
        <v>216</v>
      </c>
      <c r="D369" s="20"/>
      <c r="E369" s="16">
        <v>680</v>
      </c>
      <c r="F369" s="16">
        <v>0</v>
      </c>
      <c r="H369" s="84"/>
      <c r="I369" s="73">
        <f t="shared" si="20"/>
        <v>0</v>
      </c>
    </row>
    <row r="370" spans="1:9" x14ac:dyDescent="0.25">
      <c r="A370" s="51"/>
      <c r="B370" s="22"/>
      <c r="C370" s="17"/>
      <c r="D370" s="20"/>
      <c r="E370" s="20"/>
      <c r="F370" s="20"/>
      <c r="H370" s="84"/>
      <c r="I370" s="73"/>
    </row>
    <row r="371" spans="1:9" x14ac:dyDescent="0.25">
      <c r="A371" s="22"/>
      <c r="B371" s="22">
        <v>611</v>
      </c>
      <c r="C371" s="17" t="s">
        <v>217</v>
      </c>
      <c r="D371" s="20">
        <f>SUM(D373+D375)</f>
        <v>110000</v>
      </c>
      <c r="E371" s="20">
        <f>SUM(E373+E375)</f>
        <v>0</v>
      </c>
      <c r="F371" s="20">
        <f>SUM(F373+F375)</f>
        <v>100000</v>
      </c>
      <c r="H371" s="84">
        <f t="shared" si="19"/>
        <v>90.909090909090907</v>
      </c>
      <c r="I371" s="73" t="e">
        <f t="shared" si="20"/>
        <v>#DIV/0!</v>
      </c>
    </row>
    <row r="372" spans="1:9" x14ac:dyDescent="0.25">
      <c r="A372" s="22"/>
      <c r="B372" s="22"/>
      <c r="C372" s="17"/>
      <c r="D372" s="20"/>
      <c r="E372" s="20"/>
      <c r="F372" s="20"/>
      <c r="H372" s="84"/>
      <c r="I372" s="73"/>
    </row>
    <row r="373" spans="1:9" x14ac:dyDescent="0.25">
      <c r="A373" s="51"/>
      <c r="B373" s="22">
        <v>6112</v>
      </c>
      <c r="C373" s="17" t="s">
        <v>218</v>
      </c>
      <c r="D373" s="20">
        <f>SUM(D374)</f>
        <v>0</v>
      </c>
      <c r="E373" s="20">
        <f>SUM(E374)</f>
        <v>0</v>
      </c>
      <c r="F373" s="20">
        <f>SUM(F374)</f>
        <v>0</v>
      </c>
      <c r="H373" s="84" t="e">
        <f t="shared" si="19"/>
        <v>#DIV/0!</v>
      </c>
      <c r="I373" s="73" t="e">
        <f t="shared" si="20"/>
        <v>#DIV/0!</v>
      </c>
    </row>
    <row r="374" spans="1:9" x14ac:dyDescent="0.25">
      <c r="A374" s="83">
        <v>4</v>
      </c>
      <c r="B374" s="25">
        <v>611200</v>
      </c>
      <c r="C374" s="15" t="s">
        <v>219</v>
      </c>
      <c r="D374" s="16"/>
      <c r="E374" s="16"/>
      <c r="F374" s="16"/>
      <c r="H374" s="85"/>
      <c r="I374" s="43"/>
    </row>
    <row r="375" spans="1:9" x14ac:dyDescent="0.25">
      <c r="A375" s="22"/>
      <c r="B375" s="22">
        <v>6114</v>
      </c>
      <c r="C375" s="17" t="s">
        <v>220</v>
      </c>
      <c r="D375" s="20">
        <f>SUM(D376)</f>
        <v>110000</v>
      </c>
      <c r="E375" s="20">
        <f>SUM(E376)</f>
        <v>0</v>
      </c>
      <c r="F375" s="20">
        <f>SUM(F376)</f>
        <v>100000</v>
      </c>
      <c r="H375" s="84">
        <f t="shared" si="19"/>
        <v>90.909090909090907</v>
      </c>
      <c r="I375" s="73" t="e">
        <f t="shared" si="20"/>
        <v>#DIV/0!</v>
      </c>
    </row>
    <row r="376" spans="1:9" ht="45" x14ac:dyDescent="0.25">
      <c r="A376" s="51">
        <v>4</v>
      </c>
      <c r="B376" s="48">
        <v>611458</v>
      </c>
      <c r="C376" s="55" t="s">
        <v>458</v>
      </c>
      <c r="D376" s="16">
        <v>110000</v>
      </c>
      <c r="E376" s="16"/>
      <c r="F376" s="16">
        <v>100000</v>
      </c>
      <c r="H376" s="85">
        <f t="shared" si="19"/>
        <v>90.909090909090907</v>
      </c>
      <c r="I376" s="43"/>
    </row>
    <row r="377" spans="1:9" x14ac:dyDescent="0.25">
      <c r="A377" s="51"/>
      <c r="B377" s="48"/>
      <c r="C377" s="55"/>
      <c r="D377" s="16"/>
      <c r="E377" s="16"/>
      <c r="F377" s="16"/>
      <c r="H377" s="85"/>
      <c r="I377" s="43"/>
    </row>
    <row r="378" spans="1:9" x14ac:dyDescent="0.25">
      <c r="A378" s="51"/>
      <c r="B378" s="61">
        <v>621</v>
      </c>
      <c r="C378" s="62" t="s">
        <v>322</v>
      </c>
      <c r="D378" s="20">
        <f>SUM(D379)</f>
        <v>0</v>
      </c>
      <c r="E378" s="20">
        <f>SUM(E379)</f>
        <v>0</v>
      </c>
      <c r="F378" s="20">
        <f t="shared" ref="F378" si="23">SUM(F379)</f>
        <v>0</v>
      </c>
      <c r="H378" s="84" t="e">
        <f t="shared" si="19"/>
        <v>#DIV/0!</v>
      </c>
      <c r="I378" s="73" t="e">
        <f t="shared" si="20"/>
        <v>#DIV/0!</v>
      </c>
    </row>
    <row r="379" spans="1:9" x14ac:dyDescent="0.25">
      <c r="A379" s="51">
        <v>4</v>
      </c>
      <c r="B379" s="48">
        <v>621999</v>
      </c>
      <c r="C379" s="55" t="s">
        <v>323</v>
      </c>
      <c r="D379" s="16"/>
      <c r="E379" s="16"/>
      <c r="F379" s="16"/>
      <c r="H379" s="85" t="e">
        <f t="shared" si="19"/>
        <v>#DIV/0!</v>
      </c>
      <c r="I379" s="43"/>
    </row>
    <row r="380" spans="1:9" x14ac:dyDescent="0.25">
      <c r="A380" s="22"/>
      <c r="B380" s="48"/>
      <c r="C380" s="17" t="s">
        <v>221</v>
      </c>
      <c r="D380" s="20">
        <v>15000</v>
      </c>
      <c r="E380" s="20"/>
      <c r="F380" s="20">
        <v>20000</v>
      </c>
      <c r="H380" s="84">
        <f t="shared" si="19"/>
        <v>133.33333333333331</v>
      </c>
      <c r="I380" s="73" t="e">
        <f t="shared" si="20"/>
        <v>#DIV/0!</v>
      </c>
    </row>
    <row r="381" spans="1:9" x14ac:dyDescent="0.25">
      <c r="A381" s="22"/>
      <c r="B381" s="61">
        <v>638</v>
      </c>
      <c r="C381" s="17" t="s">
        <v>452</v>
      </c>
      <c r="D381" s="20">
        <f>SUM(D382:D385)</f>
        <v>3000</v>
      </c>
      <c r="E381" s="20">
        <f>SUM(E382:E385)</f>
        <v>8026</v>
      </c>
      <c r="F381" s="20">
        <f>SUM(F382:F385)</f>
        <v>16000</v>
      </c>
      <c r="H381" s="84">
        <f t="shared" si="19"/>
        <v>533.33333333333326</v>
      </c>
      <c r="I381" s="73">
        <f t="shared" si="20"/>
        <v>199.352105656616</v>
      </c>
    </row>
    <row r="382" spans="1:9" x14ac:dyDescent="0.25">
      <c r="A382" s="13">
        <v>1</v>
      </c>
      <c r="B382" s="48">
        <v>638111</v>
      </c>
      <c r="C382" s="15" t="s">
        <v>453</v>
      </c>
      <c r="D382" s="16"/>
      <c r="E382" s="16">
        <v>0</v>
      </c>
      <c r="F382" s="16"/>
      <c r="H382" s="85" t="e">
        <f t="shared" si="19"/>
        <v>#DIV/0!</v>
      </c>
      <c r="I382" s="73"/>
    </row>
    <row r="383" spans="1:9" x14ac:dyDescent="0.25">
      <c r="A383" s="13">
        <v>1</v>
      </c>
      <c r="B383" s="48">
        <v>638112</v>
      </c>
      <c r="C383" s="15" t="s">
        <v>476</v>
      </c>
      <c r="D383" s="20"/>
      <c r="E383" s="16">
        <v>0</v>
      </c>
      <c r="F383" s="16"/>
      <c r="H383" s="84" t="e">
        <f t="shared" si="19"/>
        <v>#DIV/0!</v>
      </c>
      <c r="I383" s="73"/>
    </row>
    <row r="384" spans="1:9" x14ac:dyDescent="0.25">
      <c r="A384" s="13">
        <v>1</v>
      </c>
      <c r="B384" s="48">
        <v>638113</v>
      </c>
      <c r="C384" s="15" t="s">
        <v>477</v>
      </c>
      <c r="D384" s="20"/>
      <c r="E384" s="16">
        <v>0</v>
      </c>
      <c r="F384" s="16"/>
      <c r="H384" s="84" t="e">
        <f t="shared" si="19"/>
        <v>#DIV/0!</v>
      </c>
      <c r="I384" s="73"/>
    </row>
    <row r="385" spans="1:9" x14ac:dyDescent="0.25">
      <c r="A385" s="13">
        <v>1</v>
      </c>
      <c r="B385" s="48">
        <v>638121</v>
      </c>
      <c r="C385" s="15" t="s">
        <v>478</v>
      </c>
      <c r="D385" s="16">
        <v>3000</v>
      </c>
      <c r="E385" s="16">
        <v>8026</v>
      </c>
      <c r="F385" s="16">
        <v>16000</v>
      </c>
      <c r="H385" s="84">
        <f t="shared" si="19"/>
        <v>533.33333333333326</v>
      </c>
      <c r="I385" s="73"/>
    </row>
    <row r="386" spans="1:9" x14ac:dyDescent="0.25">
      <c r="A386" s="13"/>
      <c r="B386" s="48"/>
      <c r="C386" s="17"/>
      <c r="D386" s="20"/>
      <c r="E386" s="20"/>
      <c r="F386" s="16"/>
      <c r="H386" s="84"/>
      <c r="I386" s="73"/>
    </row>
    <row r="387" spans="1:9" x14ac:dyDescent="0.25">
      <c r="A387" s="40" t="s">
        <v>87</v>
      </c>
      <c r="B387" s="17" t="s">
        <v>222</v>
      </c>
      <c r="C387" s="40" t="s">
        <v>223</v>
      </c>
      <c r="D387" s="20">
        <f>SUM(D389+D394+D404+D409+D411+D413+D418+D422+D425+D429+D439+D449+D458+D460+D466+D470+D472)</f>
        <v>1073790</v>
      </c>
      <c r="E387" s="20">
        <f>SUM(E389+E394+E404+E409+E411+E413+E418+E422+E425+E429+E439+E449+E458+E460+E466+E468+E470+E472)</f>
        <v>1010409</v>
      </c>
      <c r="F387" s="20">
        <f>SUM(F389+F394+F404+F409+F411+F413+F418+F422+F425+F429+F439+F449+F458+F460+F466+F468+F470+F472)</f>
        <v>1029700</v>
      </c>
      <c r="H387" s="84">
        <f t="shared" si="19"/>
        <v>95.89398299481276</v>
      </c>
      <c r="I387" s="73">
        <f t="shared" si="20"/>
        <v>101.90922685763883</v>
      </c>
    </row>
    <row r="388" spans="1:9" x14ac:dyDescent="0.25">
      <c r="A388" s="51"/>
      <c r="B388" s="48"/>
      <c r="C388" s="48"/>
      <c r="D388" s="20"/>
      <c r="E388" s="52"/>
      <c r="F388" s="20"/>
      <c r="H388" s="84"/>
      <c r="I388" s="73"/>
    </row>
    <row r="389" spans="1:9" x14ac:dyDescent="0.25">
      <c r="A389" s="51"/>
      <c r="B389" s="22">
        <v>4111</v>
      </c>
      <c r="C389" s="17" t="s">
        <v>139</v>
      </c>
      <c r="D389" s="20">
        <f>SUM(D390:D393)</f>
        <v>199170</v>
      </c>
      <c r="E389" s="20">
        <f>SUM(E390:E393)</f>
        <v>177491</v>
      </c>
      <c r="F389" s="20">
        <f>SUM(F390:F393)</f>
        <v>176050</v>
      </c>
      <c r="H389" s="84">
        <f t="shared" si="19"/>
        <v>88.391826078224639</v>
      </c>
      <c r="I389" s="73">
        <f t="shared" si="20"/>
        <v>99.188127848736002</v>
      </c>
    </row>
    <row r="390" spans="1:9" x14ac:dyDescent="0.25">
      <c r="A390" s="51">
        <v>10</v>
      </c>
      <c r="B390" s="15">
        <v>411111</v>
      </c>
      <c r="C390" s="15" t="s">
        <v>140</v>
      </c>
      <c r="D390" s="16">
        <v>120620</v>
      </c>
      <c r="E390" s="16">
        <v>106588</v>
      </c>
      <c r="F390" s="16">
        <v>105850</v>
      </c>
      <c r="H390" s="85">
        <f t="shared" si="19"/>
        <v>87.754932846957388</v>
      </c>
      <c r="I390" s="73">
        <f t="shared" si="20"/>
        <v>99.307614365594617</v>
      </c>
    </row>
    <row r="391" spans="1:9" x14ac:dyDescent="0.25">
      <c r="A391" s="51">
        <v>10</v>
      </c>
      <c r="B391" s="15">
        <v>411112</v>
      </c>
      <c r="C391" s="15" t="s">
        <v>433</v>
      </c>
      <c r="D391" s="16">
        <v>5350</v>
      </c>
      <c r="E391" s="16">
        <v>5419</v>
      </c>
      <c r="F391" s="16">
        <v>4850</v>
      </c>
      <c r="H391" s="85">
        <f t="shared" si="19"/>
        <v>90.654205607476641</v>
      </c>
      <c r="I391" s="73">
        <f t="shared" si="20"/>
        <v>89.499907732053885</v>
      </c>
    </row>
    <row r="392" spans="1:9" x14ac:dyDescent="0.25">
      <c r="A392" s="51">
        <v>10</v>
      </c>
      <c r="B392" s="15">
        <v>411131</v>
      </c>
      <c r="C392" s="15" t="s">
        <v>374</v>
      </c>
      <c r="D392" s="16">
        <v>7000</v>
      </c>
      <c r="E392" s="16">
        <v>7285</v>
      </c>
      <c r="F392" s="16">
        <v>7350</v>
      </c>
      <c r="H392" s="85">
        <f t="shared" si="19"/>
        <v>105</v>
      </c>
      <c r="I392" s="73">
        <f t="shared" si="20"/>
        <v>100.89224433768015</v>
      </c>
    </row>
    <row r="393" spans="1:9" x14ac:dyDescent="0.25">
      <c r="A393" s="51">
        <v>10</v>
      </c>
      <c r="B393" s="15">
        <v>411190</v>
      </c>
      <c r="C393" s="15" t="s">
        <v>451</v>
      </c>
      <c r="D393" s="16">
        <v>66200</v>
      </c>
      <c r="E393" s="16">
        <v>58199</v>
      </c>
      <c r="F393" s="16">
        <v>58000</v>
      </c>
      <c r="H393" s="85">
        <f t="shared" si="19"/>
        <v>87.61329305135952</v>
      </c>
      <c r="I393" s="43">
        <f t="shared" si="20"/>
        <v>99.658069726283955</v>
      </c>
    </row>
    <row r="394" spans="1:9" x14ac:dyDescent="0.25">
      <c r="A394" s="51"/>
      <c r="B394" s="22">
        <v>4112</v>
      </c>
      <c r="C394" s="17" t="s">
        <v>142</v>
      </c>
      <c r="D394" s="20">
        <f>SUM(D395:D403)</f>
        <v>45570</v>
      </c>
      <c r="E394" s="20">
        <f>SUM(E395:E403)</f>
        <v>42171</v>
      </c>
      <c r="F394" s="20">
        <f>SUM(F395:F403)</f>
        <v>42350</v>
      </c>
      <c r="H394" s="84">
        <f t="shared" si="19"/>
        <v>92.933947772657461</v>
      </c>
      <c r="I394" s="73">
        <f t="shared" si="20"/>
        <v>100.42446230822128</v>
      </c>
    </row>
    <row r="395" spans="1:9" x14ac:dyDescent="0.25">
      <c r="A395" s="51">
        <v>10</v>
      </c>
      <c r="B395" s="15">
        <v>411211</v>
      </c>
      <c r="C395" s="15" t="s">
        <v>143</v>
      </c>
      <c r="D395" s="16">
        <v>3000</v>
      </c>
      <c r="E395" s="16">
        <v>2861</v>
      </c>
      <c r="F395" s="16">
        <v>500</v>
      </c>
      <c r="H395" s="85">
        <f t="shared" si="19"/>
        <v>16.666666666666664</v>
      </c>
      <c r="I395" s="43">
        <f t="shared" si="20"/>
        <v>17.476406850751484</v>
      </c>
    </row>
    <row r="396" spans="1:9" x14ac:dyDescent="0.25">
      <c r="A396" s="51">
        <v>10</v>
      </c>
      <c r="B396" s="15">
        <v>411212</v>
      </c>
      <c r="C396" s="15" t="s">
        <v>144</v>
      </c>
      <c r="D396" s="16"/>
      <c r="E396" s="16"/>
      <c r="F396" s="16">
        <v>0</v>
      </c>
      <c r="H396" s="85"/>
      <c r="I396" s="43"/>
    </row>
    <row r="397" spans="1:9" x14ac:dyDescent="0.25">
      <c r="A397" s="51">
        <v>10</v>
      </c>
      <c r="B397" s="15">
        <v>411221</v>
      </c>
      <c r="C397" s="15" t="s">
        <v>145</v>
      </c>
      <c r="D397" s="16">
        <v>15015</v>
      </c>
      <c r="E397" s="16">
        <v>13313</v>
      </c>
      <c r="F397" s="16">
        <v>15500</v>
      </c>
      <c r="H397" s="85">
        <f t="shared" ref="H397:I481" si="24">PRODUCT(F397/D397)*100</f>
        <v>103.23010323010323</v>
      </c>
      <c r="I397" s="43">
        <f t="shared" ref="I397:I481" si="25">SUM(F397/E397)*100</f>
        <v>116.42755201682566</v>
      </c>
    </row>
    <row r="398" spans="1:9" x14ac:dyDescent="0.25">
      <c r="A398" s="51">
        <v>10</v>
      </c>
      <c r="B398" s="15">
        <v>411222</v>
      </c>
      <c r="C398" s="15" t="s">
        <v>146</v>
      </c>
      <c r="D398" s="16">
        <v>9450</v>
      </c>
      <c r="E398" s="16">
        <v>9450</v>
      </c>
      <c r="F398" s="16">
        <v>9450</v>
      </c>
      <c r="H398" s="85">
        <f t="shared" si="24"/>
        <v>100</v>
      </c>
      <c r="I398" s="43">
        <f t="shared" si="25"/>
        <v>100</v>
      </c>
    </row>
    <row r="399" spans="1:9" x14ac:dyDescent="0.25">
      <c r="A399" s="51">
        <v>10</v>
      </c>
      <c r="B399" s="15">
        <v>411227</v>
      </c>
      <c r="C399" s="15" t="s">
        <v>434</v>
      </c>
      <c r="D399" s="16">
        <v>2820</v>
      </c>
      <c r="E399" s="16">
        <v>2529</v>
      </c>
      <c r="F399" s="16">
        <v>2800</v>
      </c>
      <c r="H399" s="85">
        <f t="shared" si="24"/>
        <v>99.290780141843967</v>
      </c>
      <c r="I399" s="43">
        <f t="shared" si="25"/>
        <v>110.71569790430999</v>
      </c>
    </row>
    <row r="400" spans="1:9" x14ac:dyDescent="0.25">
      <c r="A400" s="51">
        <v>10</v>
      </c>
      <c r="B400" s="15">
        <v>411251</v>
      </c>
      <c r="C400" s="15" t="s">
        <v>147</v>
      </c>
      <c r="D400" s="16">
        <v>885</v>
      </c>
      <c r="E400" s="16">
        <v>885</v>
      </c>
      <c r="F400" s="16">
        <v>0</v>
      </c>
      <c r="H400" s="85">
        <f t="shared" si="24"/>
        <v>0</v>
      </c>
      <c r="I400" s="43">
        <f t="shared" si="25"/>
        <v>0</v>
      </c>
    </row>
    <row r="401" spans="1:9" x14ac:dyDescent="0.25">
      <c r="A401" s="51">
        <v>10</v>
      </c>
      <c r="B401" s="15">
        <v>411257</v>
      </c>
      <c r="C401" s="15" t="s">
        <v>496</v>
      </c>
      <c r="D401" s="16"/>
      <c r="E401" s="16">
        <v>98</v>
      </c>
      <c r="F401" s="16">
        <v>0</v>
      </c>
      <c r="H401" s="85"/>
      <c r="I401" s="43">
        <f t="shared" si="25"/>
        <v>0</v>
      </c>
    </row>
    <row r="402" spans="1:9" x14ac:dyDescent="0.25">
      <c r="A402" s="51">
        <v>10</v>
      </c>
      <c r="B402" s="15">
        <v>411261</v>
      </c>
      <c r="C402" s="15" t="s">
        <v>375</v>
      </c>
      <c r="D402" s="16">
        <v>500</v>
      </c>
      <c r="E402" s="16">
        <v>210</v>
      </c>
      <c r="F402" s="16">
        <v>500</v>
      </c>
      <c r="H402" s="85">
        <f t="shared" si="24"/>
        <v>100</v>
      </c>
      <c r="I402" s="43">
        <f t="shared" si="25"/>
        <v>238.0952380952381</v>
      </c>
    </row>
    <row r="403" spans="1:9" x14ac:dyDescent="0.25">
      <c r="A403" s="51">
        <v>10</v>
      </c>
      <c r="B403" s="15">
        <v>411290</v>
      </c>
      <c r="C403" s="15" t="s">
        <v>148</v>
      </c>
      <c r="D403" s="16">
        <v>13900</v>
      </c>
      <c r="E403" s="16">
        <v>12825</v>
      </c>
      <c r="F403" s="16">
        <v>13600</v>
      </c>
      <c r="H403" s="85">
        <f t="shared" si="24"/>
        <v>97.841726618705039</v>
      </c>
      <c r="I403" s="85">
        <f t="shared" si="24"/>
        <v>0</v>
      </c>
    </row>
    <row r="404" spans="1:9" x14ac:dyDescent="0.25">
      <c r="A404" s="51"/>
      <c r="B404" s="22">
        <v>4113</v>
      </c>
      <c r="C404" s="17" t="s">
        <v>381</v>
      </c>
      <c r="D404" s="20">
        <f>SUM( D405:D408)</f>
        <v>1700</v>
      </c>
      <c r="E404" s="20">
        <f>SUM( E405:E408)</f>
        <v>3981</v>
      </c>
      <c r="F404" s="20">
        <f>SUM( F405:F408)</f>
        <v>3320</v>
      </c>
      <c r="H404" s="84">
        <f t="shared" si="24"/>
        <v>195.29411764705881</v>
      </c>
      <c r="I404" s="85">
        <f t="shared" si="24"/>
        <v>0</v>
      </c>
    </row>
    <row r="405" spans="1:9" x14ac:dyDescent="0.25">
      <c r="A405" s="51">
        <v>10</v>
      </c>
      <c r="B405" s="15">
        <v>411311</v>
      </c>
      <c r="C405" s="15" t="s">
        <v>382</v>
      </c>
      <c r="D405" s="16">
        <v>1000</v>
      </c>
      <c r="E405" s="16">
        <v>2085</v>
      </c>
      <c r="F405" s="16">
        <v>1500</v>
      </c>
      <c r="H405" s="85">
        <f t="shared" si="24"/>
        <v>150</v>
      </c>
      <c r="I405" s="85">
        <f t="shared" si="24"/>
        <v>0</v>
      </c>
    </row>
    <row r="406" spans="1:9" x14ac:dyDescent="0.25">
      <c r="A406" s="51">
        <v>10</v>
      </c>
      <c r="B406" s="15">
        <v>411317</v>
      </c>
      <c r="C406" s="15" t="s">
        <v>435</v>
      </c>
      <c r="D406" s="16">
        <v>100</v>
      </c>
      <c r="E406" s="16">
        <v>168</v>
      </c>
      <c r="F406" s="16">
        <v>170</v>
      </c>
      <c r="H406" s="85">
        <f t="shared" si="24"/>
        <v>170</v>
      </c>
      <c r="I406" s="85"/>
    </row>
    <row r="407" spans="1:9" x14ac:dyDescent="0.25">
      <c r="A407" s="51">
        <v>10</v>
      </c>
      <c r="B407" s="15">
        <v>411318</v>
      </c>
      <c r="C407" s="15" t="s">
        <v>383</v>
      </c>
      <c r="D407" s="16">
        <v>50</v>
      </c>
      <c r="E407" s="16">
        <v>114</v>
      </c>
      <c r="F407" s="16">
        <v>150</v>
      </c>
      <c r="H407" s="85">
        <f t="shared" si="24"/>
        <v>300</v>
      </c>
      <c r="I407" s="85">
        <f t="shared" si="24"/>
        <v>0</v>
      </c>
    </row>
    <row r="408" spans="1:9" x14ac:dyDescent="0.25">
      <c r="A408" s="51">
        <v>10</v>
      </c>
      <c r="B408" s="15">
        <v>411390</v>
      </c>
      <c r="C408" s="15" t="s">
        <v>384</v>
      </c>
      <c r="D408" s="16">
        <v>550</v>
      </c>
      <c r="E408" s="16">
        <v>1614</v>
      </c>
      <c r="F408" s="16">
        <v>1500</v>
      </c>
      <c r="H408" s="85">
        <f t="shared" si="24"/>
        <v>272.72727272727269</v>
      </c>
      <c r="I408" s="85">
        <f t="shared" si="24"/>
        <v>0</v>
      </c>
    </row>
    <row r="409" spans="1:9" x14ac:dyDescent="0.25">
      <c r="A409" s="51"/>
      <c r="B409" s="22">
        <v>4114</v>
      </c>
      <c r="C409" s="17" t="s">
        <v>516</v>
      </c>
      <c r="D409" s="16">
        <f>SUM(D410)</f>
        <v>0</v>
      </c>
      <c r="E409" s="20">
        <f>SUM(E410)</f>
        <v>0</v>
      </c>
      <c r="F409" s="20">
        <f>SUM(F410)</f>
        <v>3630</v>
      </c>
      <c r="H409" s="85"/>
      <c r="I409" s="85"/>
    </row>
    <row r="410" spans="1:9" x14ac:dyDescent="0.25">
      <c r="A410" s="51">
        <v>10</v>
      </c>
      <c r="B410" s="15">
        <v>411411</v>
      </c>
      <c r="C410" s="15" t="s">
        <v>361</v>
      </c>
      <c r="D410" s="16">
        <v>0</v>
      </c>
      <c r="E410" s="16">
        <v>0</v>
      </c>
      <c r="F410" s="16">
        <v>3630</v>
      </c>
      <c r="H410" s="85"/>
      <c r="I410" s="85"/>
    </row>
    <row r="411" spans="1:9" x14ac:dyDescent="0.25">
      <c r="A411" s="51"/>
      <c r="B411" s="22">
        <v>4121</v>
      </c>
      <c r="C411" s="17" t="s">
        <v>397</v>
      </c>
      <c r="D411" s="20">
        <f>D412</f>
        <v>400</v>
      </c>
      <c r="E411" s="20">
        <f>E412</f>
        <v>386</v>
      </c>
      <c r="F411" s="20">
        <f>F412</f>
        <v>400</v>
      </c>
      <c r="H411" s="84">
        <f t="shared" si="24"/>
        <v>100</v>
      </c>
      <c r="I411" s="85">
        <f t="shared" si="24"/>
        <v>0</v>
      </c>
    </row>
    <row r="412" spans="1:9" x14ac:dyDescent="0.25">
      <c r="A412" s="51">
        <v>10</v>
      </c>
      <c r="B412" s="15">
        <v>412199</v>
      </c>
      <c r="C412" s="15" t="s">
        <v>397</v>
      </c>
      <c r="D412" s="16">
        <v>400</v>
      </c>
      <c r="E412" s="16">
        <v>386</v>
      </c>
      <c r="F412" s="16">
        <v>400</v>
      </c>
      <c r="H412" s="85">
        <f t="shared" si="24"/>
        <v>100</v>
      </c>
      <c r="I412" s="85">
        <f t="shared" si="24"/>
        <v>0</v>
      </c>
    </row>
    <row r="413" spans="1:9" ht="29.25" x14ac:dyDescent="0.25">
      <c r="A413" s="51"/>
      <c r="B413" s="22">
        <v>4122</v>
      </c>
      <c r="C413" s="30" t="s">
        <v>124</v>
      </c>
      <c r="D413" s="20">
        <f>SUM(D414:D417)</f>
        <v>14000</v>
      </c>
      <c r="E413" s="20">
        <f>SUM(E414:E417)</f>
        <v>13431</v>
      </c>
      <c r="F413" s="20">
        <f>SUM(F414:F417)</f>
        <v>12500</v>
      </c>
      <c r="H413" s="84">
        <f t="shared" si="24"/>
        <v>89.285714285714292</v>
      </c>
      <c r="I413" s="73">
        <f t="shared" si="25"/>
        <v>93.068274886456706</v>
      </c>
    </row>
    <row r="414" spans="1:9" x14ac:dyDescent="0.25">
      <c r="A414" s="51">
        <v>10</v>
      </c>
      <c r="B414" s="15">
        <v>412211</v>
      </c>
      <c r="C414" s="15" t="s">
        <v>149</v>
      </c>
      <c r="D414" s="16">
        <v>4000</v>
      </c>
      <c r="E414" s="16">
        <v>3558</v>
      </c>
      <c r="F414" s="16">
        <v>4000</v>
      </c>
      <c r="H414" s="85">
        <f t="shared" si="24"/>
        <v>100</v>
      </c>
      <c r="I414" s="43">
        <f t="shared" si="25"/>
        <v>112.42270938729624</v>
      </c>
    </row>
    <row r="415" spans="1:9" x14ac:dyDescent="0.25">
      <c r="A415" s="51">
        <v>10</v>
      </c>
      <c r="B415" s="15">
        <v>412215</v>
      </c>
      <c r="C415" s="15" t="s">
        <v>436</v>
      </c>
      <c r="D415" s="16">
        <v>5000</v>
      </c>
      <c r="E415" s="16">
        <v>4914</v>
      </c>
      <c r="F415" s="16">
        <v>3500</v>
      </c>
      <c r="H415" s="85">
        <f t="shared" si="24"/>
        <v>70</v>
      </c>
      <c r="I415" s="43"/>
    </row>
    <row r="416" spans="1:9" x14ac:dyDescent="0.25">
      <c r="A416" s="51">
        <v>10</v>
      </c>
      <c r="B416" s="15">
        <v>412220</v>
      </c>
      <c r="C416" s="15" t="s">
        <v>152</v>
      </c>
      <c r="D416" s="16">
        <v>1500</v>
      </c>
      <c r="E416" s="16">
        <v>1394</v>
      </c>
      <c r="F416" s="16">
        <v>1500</v>
      </c>
      <c r="H416" s="85">
        <f t="shared" si="24"/>
        <v>100</v>
      </c>
      <c r="I416" s="43">
        <f t="shared" si="25"/>
        <v>107.60401721664275</v>
      </c>
    </row>
    <row r="417" spans="1:9" x14ac:dyDescent="0.25">
      <c r="A417" s="51">
        <v>10</v>
      </c>
      <c r="B417" s="15">
        <v>412230</v>
      </c>
      <c r="C417" s="15" t="s">
        <v>154</v>
      </c>
      <c r="D417" s="16">
        <v>3500</v>
      </c>
      <c r="E417" s="16">
        <v>3565</v>
      </c>
      <c r="F417" s="16">
        <v>3500</v>
      </c>
      <c r="H417" s="85">
        <f t="shared" si="24"/>
        <v>100</v>
      </c>
      <c r="I417" s="43">
        <f t="shared" si="25"/>
        <v>98.176718092566617</v>
      </c>
    </row>
    <row r="418" spans="1:9" x14ac:dyDescent="0.25">
      <c r="A418" s="51"/>
      <c r="B418" s="22">
        <v>4123</v>
      </c>
      <c r="C418" s="17" t="s">
        <v>156</v>
      </c>
      <c r="D418" s="20">
        <f>SUM(D419:D421)</f>
        <v>1900</v>
      </c>
      <c r="E418" s="20">
        <f>SUM(E419:E421)</f>
        <v>1688</v>
      </c>
      <c r="F418" s="20">
        <f>SUM(F419:F421)</f>
        <v>1910</v>
      </c>
      <c r="H418" s="84">
        <f t="shared" si="24"/>
        <v>100.52631578947368</v>
      </c>
      <c r="I418" s="73">
        <f t="shared" si="25"/>
        <v>113.15165876777252</v>
      </c>
    </row>
    <row r="419" spans="1:9" x14ac:dyDescent="0.25">
      <c r="A419" s="51">
        <v>10</v>
      </c>
      <c r="B419" s="15">
        <v>412310</v>
      </c>
      <c r="C419" s="15" t="s">
        <v>157</v>
      </c>
      <c r="D419" s="16">
        <v>800</v>
      </c>
      <c r="E419" s="16">
        <v>673</v>
      </c>
      <c r="F419" s="16">
        <v>800</v>
      </c>
      <c r="H419" s="85">
        <f t="shared" si="24"/>
        <v>100</v>
      </c>
      <c r="I419" s="43">
        <f t="shared" si="25"/>
        <v>118.87072808320951</v>
      </c>
    </row>
    <row r="420" spans="1:9" x14ac:dyDescent="0.25">
      <c r="A420" s="51">
        <v>10</v>
      </c>
      <c r="B420" s="15">
        <v>412320</v>
      </c>
      <c r="C420" s="15" t="s">
        <v>224</v>
      </c>
      <c r="D420" s="16">
        <v>700</v>
      </c>
      <c r="E420" s="16">
        <v>605</v>
      </c>
      <c r="F420" s="16">
        <v>700</v>
      </c>
      <c r="H420" s="85">
        <f t="shared" si="24"/>
        <v>100</v>
      </c>
      <c r="I420" s="43">
        <f t="shared" si="25"/>
        <v>115.70247933884296</v>
      </c>
    </row>
    <row r="421" spans="1:9" x14ac:dyDescent="0.25">
      <c r="A421" s="51">
        <v>10</v>
      </c>
      <c r="B421" s="15">
        <v>412330</v>
      </c>
      <c r="C421" s="15" t="s">
        <v>159</v>
      </c>
      <c r="D421" s="16">
        <v>400</v>
      </c>
      <c r="E421" s="16">
        <v>410</v>
      </c>
      <c r="F421" s="16">
        <v>410</v>
      </c>
      <c r="H421" s="85">
        <f t="shared" si="24"/>
        <v>102.49999999999999</v>
      </c>
      <c r="I421" s="43">
        <f t="shared" si="25"/>
        <v>100</v>
      </c>
    </row>
    <row r="422" spans="1:9" x14ac:dyDescent="0.25">
      <c r="A422" s="51"/>
      <c r="B422" s="22">
        <v>4125</v>
      </c>
      <c r="C422" s="17" t="s">
        <v>163</v>
      </c>
      <c r="D422" s="20">
        <f>SUM(D423:D424)</f>
        <v>1800</v>
      </c>
      <c r="E422" s="20">
        <f>SUM(E423:E424)</f>
        <v>1795</v>
      </c>
      <c r="F422" s="20">
        <f>SUM(F423:F424)</f>
        <v>1800</v>
      </c>
      <c r="H422" s="84">
        <f t="shared" si="24"/>
        <v>100</v>
      </c>
      <c r="I422" s="73">
        <f t="shared" si="25"/>
        <v>100.27855153203342</v>
      </c>
    </row>
    <row r="423" spans="1:9" x14ac:dyDescent="0.25">
      <c r="A423" s="51">
        <v>10</v>
      </c>
      <c r="B423" s="15">
        <v>412530</v>
      </c>
      <c r="C423" s="15" t="s">
        <v>399</v>
      </c>
      <c r="D423" s="16">
        <v>1500</v>
      </c>
      <c r="E423" s="16">
        <v>1183</v>
      </c>
      <c r="F423" s="16">
        <v>1500</v>
      </c>
      <c r="H423" s="85">
        <f t="shared" si="24"/>
        <v>100</v>
      </c>
      <c r="I423" s="43">
        <f t="shared" si="25"/>
        <v>126.79628064243448</v>
      </c>
    </row>
    <row r="424" spans="1:9" x14ac:dyDescent="0.25">
      <c r="A424" s="51">
        <v>10</v>
      </c>
      <c r="B424" s="15">
        <v>412590</v>
      </c>
      <c r="C424" s="15" t="s">
        <v>226</v>
      </c>
      <c r="D424" s="16">
        <v>300</v>
      </c>
      <c r="E424" s="16">
        <v>612</v>
      </c>
      <c r="F424" s="16">
        <v>300</v>
      </c>
      <c r="H424" s="85">
        <f t="shared" si="24"/>
        <v>100</v>
      </c>
      <c r="I424" s="43">
        <f t="shared" si="25"/>
        <v>49.019607843137251</v>
      </c>
    </row>
    <row r="425" spans="1:9" x14ac:dyDescent="0.25">
      <c r="A425" s="51"/>
      <c r="B425" s="22">
        <v>4126</v>
      </c>
      <c r="C425" s="17" t="s">
        <v>125</v>
      </c>
      <c r="D425" s="20">
        <f>SUM(D426:D428)</f>
        <v>8100</v>
      </c>
      <c r="E425" s="20">
        <f>SUM(E426:E428)</f>
        <v>5279</v>
      </c>
      <c r="F425" s="20">
        <f>SUM(F426:F428)</f>
        <v>7100</v>
      </c>
      <c r="H425" s="84">
        <f t="shared" si="24"/>
        <v>87.654320987654316</v>
      </c>
      <c r="I425" s="73">
        <f t="shared" si="25"/>
        <v>134.49516953968555</v>
      </c>
    </row>
    <row r="426" spans="1:9" x14ac:dyDescent="0.25">
      <c r="A426" s="51">
        <v>10</v>
      </c>
      <c r="B426" s="15">
        <v>412612</v>
      </c>
      <c r="C426" s="15" t="s">
        <v>416</v>
      </c>
      <c r="D426" s="16"/>
      <c r="E426" s="16"/>
      <c r="F426" s="16"/>
      <c r="H426" s="85"/>
      <c r="I426" s="43"/>
    </row>
    <row r="427" spans="1:9" x14ac:dyDescent="0.25">
      <c r="A427" s="51">
        <v>10</v>
      </c>
      <c r="B427" s="15">
        <v>412619</v>
      </c>
      <c r="C427" s="15" t="s">
        <v>480</v>
      </c>
      <c r="D427" s="16">
        <v>100</v>
      </c>
      <c r="E427" s="16">
        <v>49</v>
      </c>
      <c r="F427" s="16">
        <v>100</v>
      </c>
      <c r="H427" s="85"/>
      <c r="I427" s="43"/>
    </row>
    <row r="428" spans="1:9" x14ac:dyDescent="0.25">
      <c r="A428" s="51">
        <v>10</v>
      </c>
      <c r="B428" s="15">
        <v>412630</v>
      </c>
      <c r="C428" s="15" t="s">
        <v>168</v>
      </c>
      <c r="D428" s="16">
        <v>8000</v>
      </c>
      <c r="E428" s="16">
        <v>5230</v>
      </c>
      <c r="F428" s="16">
        <v>7000</v>
      </c>
      <c r="H428" s="85">
        <f t="shared" si="24"/>
        <v>87.5</v>
      </c>
      <c r="I428" s="43">
        <f t="shared" si="25"/>
        <v>133.8432122370937</v>
      </c>
    </row>
    <row r="429" spans="1:9" x14ac:dyDescent="0.25">
      <c r="A429" s="51"/>
      <c r="B429" s="22">
        <v>4127</v>
      </c>
      <c r="C429" s="17" t="s">
        <v>169</v>
      </c>
      <c r="D429" s="20">
        <f>SUM(D430:D437)</f>
        <v>4550</v>
      </c>
      <c r="E429" s="20">
        <f>SUM(E430:E438)</f>
        <v>3787</v>
      </c>
      <c r="F429" s="20">
        <f>SUM(F430:F438)</f>
        <v>4200</v>
      </c>
      <c r="H429" s="84">
        <f t="shared" si="24"/>
        <v>92.307692307692307</v>
      </c>
      <c r="I429" s="73">
        <f t="shared" si="25"/>
        <v>110.90573012939002</v>
      </c>
    </row>
    <row r="430" spans="1:9" x14ac:dyDescent="0.25">
      <c r="A430" s="51">
        <v>10</v>
      </c>
      <c r="B430" s="15">
        <v>412712</v>
      </c>
      <c r="C430" s="15" t="s">
        <v>170</v>
      </c>
      <c r="D430" s="16"/>
      <c r="E430" s="16"/>
      <c r="F430" s="16"/>
      <c r="H430" s="85"/>
      <c r="I430" s="43"/>
    </row>
    <row r="431" spans="1:9" x14ac:dyDescent="0.25">
      <c r="A431" s="51">
        <v>10</v>
      </c>
      <c r="B431" s="15">
        <v>412721</v>
      </c>
      <c r="C431" s="15" t="s">
        <v>227</v>
      </c>
      <c r="D431" s="16">
        <v>3500</v>
      </c>
      <c r="E431" s="16">
        <v>2649</v>
      </c>
      <c r="F431" s="16">
        <v>2700</v>
      </c>
      <c r="H431" s="85">
        <f t="shared" si="24"/>
        <v>77.142857142857153</v>
      </c>
      <c r="I431" s="43">
        <f t="shared" si="25"/>
        <v>101.92525481313703</v>
      </c>
    </row>
    <row r="432" spans="1:9" x14ac:dyDescent="0.25">
      <c r="A432" s="51">
        <v>10</v>
      </c>
      <c r="B432" s="15">
        <v>412725</v>
      </c>
      <c r="C432" s="15" t="s">
        <v>172</v>
      </c>
      <c r="D432" s="16">
        <v>400</v>
      </c>
      <c r="E432" s="16">
        <v>468</v>
      </c>
      <c r="F432" s="16">
        <v>500</v>
      </c>
      <c r="H432" s="85">
        <f t="shared" si="24"/>
        <v>125</v>
      </c>
      <c r="I432" s="43">
        <f t="shared" si="25"/>
        <v>106.83760683760684</v>
      </c>
    </row>
    <row r="433" spans="1:9" x14ac:dyDescent="0.25">
      <c r="A433" s="51">
        <v>10</v>
      </c>
      <c r="B433" s="15">
        <v>412729</v>
      </c>
      <c r="C433" s="15" t="s">
        <v>519</v>
      </c>
      <c r="D433" s="16">
        <v>0</v>
      </c>
      <c r="E433" s="16">
        <v>0</v>
      </c>
      <c r="F433" s="16">
        <v>200</v>
      </c>
      <c r="H433" s="85" t="e">
        <f t="shared" si="24"/>
        <v>#DIV/0!</v>
      </c>
      <c r="I433" s="43" t="e">
        <f t="shared" si="25"/>
        <v>#DIV/0!</v>
      </c>
    </row>
    <row r="434" spans="1:9" x14ac:dyDescent="0.25">
      <c r="A434" s="51">
        <v>10</v>
      </c>
      <c r="B434" s="15">
        <v>412739</v>
      </c>
      <c r="C434" s="15" t="s">
        <v>341</v>
      </c>
      <c r="D434" s="16">
        <v>50</v>
      </c>
      <c r="E434" s="16">
        <v>20</v>
      </c>
      <c r="F434" s="16">
        <v>50</v>
      </c>
      <c r="H434" s="85">
        <f t="shared" si="24"/>
        <v>100</v>
      </c>
      <c r="I434" s="43">
        <f t="shared" si="25"/>
        <v>250</v>
      </c>
    </row>
    <row r="435" spans="1:9" x14ac:dyDescent="0.25">
      <c r="A435" s="51">
        <v>10</v>
      </c>
      <c r="B435" s="15">
        <v>412759</v>
      </c>
      <c r="C435" s="15" t="s">
        <v>320</v>
      </c>
      <c r="D435" s="16">
        <v>100</v>
      </c>
      <c r="E435" s="16">
        <v>243</v>
      </c>
      <c r="F435" s="16">
        <v>250</v>
      </c>
      <c r="H435" s="85">
        <f t="shared" si="24"/>
        <v>250</v>
      </c>
      <c r="I435" s="43">
        <f t="shared" si="25"/>
        <v>102.88065843621399</v>
      </c>
    </row>
    <row r="436" spans="1:9" x14ac:dyDescent="0.25">
      <c r="A436" s="51">
        <v>10</v>
      </c>
      <c r="B436" s="15">
        <v>412762</v>
      </c>
      <c r="C436" s="15" t="s">
        <v>228</v>
      </c>
      <c r="D436" s="16"/>
      <c r="E436" s="16"/>
      <c r="F436" s="16"/>
      <c r="H436" s="85" t="e">
        <f t="shared" si="24"/>
        <v>#DIV/0!</v>
      </c>
      <c r="I436" s="43" t="e">
        <f t="shared" si="25"/>
        <v>#DIV/0!</v>
      </c>
    </row>
    <row r="437" spans="1:9" x14ac:dyDescent="0.25">
      <c r="A437" s="51">
        <v>10</v>
      </c>
      <c r="B437" s="15">
        <v>412779</v>
      </c>
      <c r="C437" s="15" t="s">
        <v>175</v>
      </c>
      <c r="D437" s="16">
        <v>500</v>
      </c>
      <c r="E437" s="16">
        <v>207</v>
      </c>
      <c r="F437" s="16">
        <v>300</v>
      </c>
      <c r="H437" s="85">
        <f t="shared" si="24"/>
        <v>60</v>
      </c>
      <c r="I437" s="43">
        <f t="shared" si="25"/>
        <v>144.92753623188406</v>
      </c>
    </row>
    <row r="438" spans="1:9" x14ac:dyDescent="0.25">
      <c r="A438" s="51">
        <v>10</v>
      </c>
      <c r="B438" s="15">
        <v>412799</v>
      </c>
      <c r="C438" s="15" t="s">
        <v>245</v>
      </c>
      <c r="D438" s="16">
        <v>0</v>
      </c>
      <c r="E438" s="16">
        <v>200</v>
      </c>
      <c r="F438" s="16">
        <v>200</v>
      </c>
      <c r="H438" s="85" t="e">
        <f t="shared" si="24"/>
        <v>#DIV/0!</v>
      </c>
      <c r="I438" s="43">
        <f t="shared" si="25"/>
        <v>100</v>
      </c>
    </row>
    <row r="439" spans="1:9" x14ac:dyDescent="0.25">
      <c r="A439" s="51"/>
      <c r="B439" s="22">
        <v>4129</v>
      </c>
      <c r="C439" s="17" t="s">
        <v>132</v>
      </c>
      <c r="D439" s="20">
        <f>SUM(D440:D448)</f>
        <v>3200</v>
      </c>
      <c r="E439" s="20">
        <f>SUM(E440:E448)</f>
        <v>8646</v>
      </c>
      <c r="F439" s="20">
        <f>SUM(F440:F448)</f>
        <v>4600</v>
      </c>
      <c r="H439" s="84">
        <f t="shared" si="24"/>
        <v>143.75</v>
      </c>
      <c r="I439" s="73">
        <f t="shared" si="25"/>
        <v>53.20379366180893</v>
      </c>
    </row>
    <row r="440" spans="1:9" x14ac:dyDescent="0.25">
      <c r="A440" s="51">
        <v>10</v>
      </c>
      <c r="B440" s="25">
        <v>412921</v>
      </c>
      <c r="C440" s="15" t="s">
        <v>321</v>
      </c>
      <c r="D440" s="16">
        <v>300</v>
      </c>
      <c r="E440" s="16">
        <v>600</v>
      </c>
      <c r="F440" s="16"/>
      <c r="H440" s="85">
        <f t="shared" si="24"/>
        <v>0</v>
      </c>
      <c r="I440" s="43">
        <f t="shared" si="25"/>
        <v>0</v>
      </c>
    </row>
    <row r="441" spans="1:9" x14ac:dyDescent="0.25">
      <c r="A441" s="51">
        <v>10</v>
      </c>
      <c r="B441" s="25">
        <v>412933</v>
      </c>
      <c r="C441" s="15" t="s">
        <v>229</v>
      </c>
      <c r="D441" s="16">
        <v>900</v>
      </c>
      <c r="E441" s="16">
        <v>744</v>
      </c>
      <c r="F441" s="16">
        <v>900</v>
      </c>
      <c r="H441" s="85">
        <f t="shared" si="24"/>
        <v>100</v>
      </c>
      <c r="I441" s="43">
        <f t="shared" si="25"/>
        <v>120.96774193548387</v>
      </c>
    </row>
    <row r="442" spans="1:9" x14ac:dyDescent="0.25">
      <c r="A442" s="51">
        <v>10</v>
      </c>
      <c r="B442" s="25">
        <v>412934</v>
      </c>
      <c r="C442" s="15" t="s">
        <v>437</v>
      </c>
      <c r="D442" s="16">
        <v>1000</v>
      </c>
      <c r="E442" s="16">
        <v>4959</v>
      </c>
      <c r="F442" s="16">
        <v>2500</v>
      </c>
      <c r="H442" s="85">
        <f t="shared" si="24"/>
        <v>250</v>
      </c>
      <c r="I442" s="43">
        <f t="shared" si="25"/>
        <v>50.413389796329909</v>
      </c>
    </row>
    <row r="443" spans="1:9" x14ac:dyDescent="0.25">
      <c r="A443" s="51">
        <v>10</v>
      </c>
      <c r="B443" s="25">
        <v>412937</v>
      </c>
      <c r="C443" s="15" t="s">
        <v>493</v>
      </c>
      <c r="D443" s="16"/>
      <c r="E443" s="16">
        <v>1753</v>
      </c>
      <c r="F443" s="16">
        <v>0</v>
      </c>
      <c r="H443" s="85"/>
      <c r="I443" s="43">
        <f t="shared" si="25"/>
        <v>0</v>
      </c>
    </row>
    <row r="444" spans="1:9" x14ac:dyDescent="0.25">
      <c r="A444" s="51">
        <v>10</v>
      </c>
      <c r="B444" s="15">
        <v>412941</v>
      </c>
      <c r="C444" s="15" t="s">
        <v>186</v>
      </c>
      <c r="D444" s="16">
        <v>200</v>
      </c>
      <c r="E444" s="16">
        <v>24</v>
      </c>
      <c r="F444" s="16">
        <v>200</v>
      </c>
      <c r="H444" s="85">
        <f t="shared" si="24"/>
        <v>100</v>
      </c>
      <c r="I444" s="43">
        <f t="shared" si="25"/>
        <v>833.33333333333337</v>
      </c>
    </row>
    <row r="445" spans="1:9" x14ac:dyDescent="0.25">
      <c r="A445" s="51">
        <v>10</v>
      </c>
      <c r="B445" s="15">
        <v>412943</v>
      </c>
      <c r="C445" s="15" t="s">
        <v>342</v>
      </c>
      <c r="D445" s="16">
        <v>300</v>
      </c>
      <c r="E445" s="16">
        <v>0</v>
      </c>
      <c r="F445" s="16">
        <v>300</v>
      </c>
      <c r="H445" s="85">
        <f t="shared" si="24"/>
        <v>100</v>
      </c>
      <c r="I445" s="43" t="e">
        <f t="shared" si="25"/>
        <v>#DIV/0!</v>
      </c>
    </row>
    <row r="446" spans="1:9" x14ac:dyDescent="0.25">
      <c r="A446" s="51">
        <v>10</v>
      </c>
      <c r="B446" s="15">
        <v>412972</v>
      </c>
      <c r="C446" s="15" t="s">
        <v>352</v>
      </c>
      <c r="D446" s="16">
        <v>500</v>
      </c>
      <c r="E446" s="16">
        <v>443</v>
      </c>
      <c r="F446" s="16">
        <v>500</v>
      </c>
      <c r="H446" s="85"/>
      <c r="I446" s="43"/>
    </row>
    <row r="447" spans="1:9" x14ac:dyDescent="0.25">
      <c r="A447" s="51">
        <v>10</v>
      </c>
      <c r="B447" s="15">
        <v>412992</v>
      </c>
      <c r="C447" s="15" t="s">
        <v>251</v>
      </c>
      <c r="D447" s="16"/>
      <c r="E447" s="16"/>
      <c r="F447" s="16"/>
      <c r="H447" s="85" t="e">
        <f t="shared" si="24"/>
        <v>#DIV/0!</v>
      </c>
      <c r="I447" s="43" t="e">
        <f t="shared" si="25"/>
        <v>#DIV/0!</v>
      </c>
    </row>
    <row r="448" spans="1:9" x14ac:dyDescent="0.25">
      <c r="A448" s="51">
        <v>10</v>
      </c>
      <c r="B448" s="15">
        <v>412999</v>
      </c>
      <c r="C448" s="15" t="s">
        <v>132</v>
      </c>
      <c r="D448" s="20">
        <v>0</v>
      </c>
      <c r="E448" s="16">
        <v>123</v>
      </c>
      <c r="F448" s="16">
        <v>200</v>
      </c>
      <c r="H448" s="85"/>
      <c r="I448" s="43"/>
    </row>
    <row r="449" spans="1:9" x14ac:dyDescent="0.25">
      <c r="A449" s="51"/>
      <c r="B449" s="22">
        <v>4161</v>
      </c>
      <c r="C449" s="17" t="s">
        <v>205</v>
      </c>
      <c r="D449" s="20">
        <f>SUM(D450:D457)</f>
        <v>638000</v>
      </c>
      <c r="E449" s="20">
        <f>SUM(E450:E457)</f>
        <v>618357</v>
      </c>
      <c r="F449" s="20">
        <f>SUM(F450:F457)</f>
        <v>623000</v>
      </c>
      <c r="H449" s="84">
        <f t="shared" si="24"/>
        <v>97.648902821316625</v>
      </c>
      <c r="I449" s="73">
        <f t="shared" si="25"/>
        <v>100.75086074872605</v>
      </c>
    </row>
    <row r="450" spans="1:9" x14ac:dyDescent="0.25">
      <c r="A450" s="51">
        <v>10</v>
      </c>
      <c r="B450" s="48">
        <v>416111</v>
      </c>
      <c r="C450" s="48" t="s">
        <v>231</v>
      </c>
      <c r="D450" s="16">
        <v>196000</v>
      </c>
      <c r="E450" s="52">
        <v>198131</v>
      </c>
      <c r="F450" s="16">
        <v>199000</v>
      </c>
      <c r="H450" s="85">
        <f t="shared" si="24"/>
        <v>101.53061224489797</v>
      </c>
      <c r="I450" s="43">
        <f t="shared" si="25"/>
        <v>100.43859870489726</v>
      </c>
    </row>
    <row r="451" spans="1:9" x14ac:dyDescent="0.25">
      <c r="A451" s="51">
        <v>10</v>
      </c>
      <c r="B451" s="48">
        <v>416112</v>
      </c>
      <c r="C451" s="48" t="s">
        <v>232</v>
      </c>
      <c r="D451" s="16">
        <v>363000</v>
      </c>
      <c r="E451" s="52">
        <v>356397</v>
      </c>
      <c r="F451" s="16">
        <v>360000</v>
      </c>
      <c r="H451" s="85">
        <f t="shared" si="24"/>
        <v>99.173553719008268</v>
      </c>
      <c r="I451" s="43">
        <f t="shared" si="25"/>
        <v>101.0109512706336</v>
      </c>
    </row>
    <row r="452" spans="1:9" x14ac:dyDescent="0.25">
      <c r="A452" s="51">
        <v>10</v>
      </c>
      <c r="B452" s="48">
        <v>416114</v>
      </c>
      <c r="C452" s="48" t="s">
        <v>233</v>
      </c>
      <c r="D452" s="16">
        <v>11000</v>
      </c>
      <c r="E452" s="52">
        <v>16879</v>
      </c>
      <c r="F452" s="16">
        <v>11000</v>
      </c>
      <c r="H452" s="85">
        <f t="shared" si="24"/>
        <v>100</v>
      </c>
      <c r="I452" s="43">
        <f t="shared" si="25"/>
        <v>65.169737543693344</v>
      </c>
    </row>
    <row r="453" spans="1:9" x14ac:dyDescent="0.25">
      <c r="A453" s="51">
        <v>10</v>
      </c>
      <c r="B453" s="48">
        <v>416118</v>
      </c>
      <c r="C453" s="48" t="s">
        <v>333</v>
      </c>
      <c r="D453" s="16">
        <v>3000</v>
      </c>
      <c r="E453" s="52">
        <v>2025</v>
      </c>
      <c r="F453" s="16">
        <v>3000</v>
      </c>
      <c r="H453" s="85">
        <f t="shared" si="24"/>
        <v>100</v>
      </c>
      <c r="I453" s="43">
        <f t="shared" si="25"/>
        <v>148.14814814814815</v>
      </c>
    </row>
    <row r="454" spans="1:9" x14ac:dyDescent="0.25">
      <c r="A454" s="51">
        <v>10</v>
      </c>
      <c r="B454" s="48">
        <v>416121</v>
      </c>
      <c r="C454" s="48" t="s">
        <v>438</v>
      </c>
      <c r="D454" s="16">
        <v>30000</v>
      </c>
      <c r="E454" s="52">
        <v>43425</v>
      </c>
      <c r="F454" s="16">
        <v>45000</v>
      </c>
      <c r="H454" s="85">
        <f t="shared" si="24"/>
        <v>150</v>
      </c>
      <c r="I454" s="43">
        <f t="shared" si="25"/>
        <v>103.62694300518133</v>
      </c>
    </row>
    <row r="455" spans="1:9" x14ac:dyDescent="0.25">
      <c r="A455" s="51">
        <v>9</v>
      </c>
      <c r="B455" s="48">
        <v>416124</v>
      </c>
      <c r="C455" s="48" t="s">
        <v>489</v>
      </c>
      <c r="D455" s="16">
        <v>15000</v>
      </c>
      <c r="E455" s="52">
        <v>0</v>
      </c>
      <c r="F455" s="16"/>
      <c r="H455" s="85">
        <f t="shared" si="24"/>
        <v>0</v>
      </c>
      <c r="I455" s="43"/>
    </row>
    <row r="456" spans="1:9" x14ac:dyDescent="0.25">
      <c r="A456" s="51">
        <v>10</v>
      </c>
      <c r="B456" s="48">
        <v>416129</v>
      </c>
      <c r="C456" s="48" t="s">
        <v>490</v>
      </c>
      <c r="D456" s="16">
        <v>15000</v>
      </c>
      <c r="E456" s="52"/>
      <c r="F456" s="16"/>
      <c r="H456" s="85">
        <f t="shared" si="24"/>
        <v>0</v>
      </c>
      <c r="I456" s="43"/>
    </row>
    <row r="457" spans="1:9" x14ac:dyDescent="0.25">
      <c r="A457" s="51">
        <v>10</v>
      </c>
      <c r="B457" s="48">
        <v>416146</v>
      </c>
      <c r="C457" s="48" t="s">
        <v>528</v>
      </c>
      <c r="D457" s="16">
        <v>5000</v>
      </c>
      <c r="E457" s="52">
        <v>1500</v>
      </c>
      <c r="F457" s="16">
        <v>5000</v>
      </c>
      <c r="H457" s="85">
        <f t="shared" si="24"/>
        <v>100</v>
      </c>
      <c r="I457" s="43">
        <f t="shared" si="25"/>
        <v>333.33333333333337</v>
      </c>
    </row>
    <row r="458" spans="1:9" x14ac:dyDescent="0.25">
      <c r="A458" s="51"/>
      <c r="B458" s="22">
        <v>4162</v>
      </c>
      <c r="C458" s="17" t="s">
        <v>234</v>
      </c>
      <c r="D458" s="20">
        <f>SUM(D459)</f>
        <v>0</v>
      </c>
      <c r="E458" s="20">
        <f>SUM(E459)</f>
        <v>0</v>
      </c>
      <c r="F458" s="20">
        <f>SUM(F459)</f>
        <v>0</v>
      </c>
      <c r="H458" s="84"/>
      <c r="I458" s="73"/>
    </row>
    <row r="459" spans="1:9" x14ac:dyDescent="0.25">
      <c r="A459" s="51">
        <v>10</v>
      </c>
      <c r="B459" s="48">
        <v>416211</v>
      </c>
      <c r="C459" s="48" t="s">
        <v>235</v>
      </c>
      <c r="D459" s="16"/>
      <c r="E459" s="52"/>
      <c r="F459" s="16"/>
      <c r="H459" s="85"/>
      <c r="I459" s="43"/>
    </row>
    <row r="460" spans="1:9" x14ac:dyDescent="0.25">
      <c r="A460" s="51"/>
      <c r="B460" s="22">
        <v>4163</v>
      </c>
      <c r="C460" s="17" t="s">
        <v>236</v>
      </c>
      <c r="D460" s="20">
        <f>SUM(D461:D465)</f>
        <v>153500</v>
      </c>
      <c r="E460" s="20">
        <f>SUM(E461:E465)</f>
        <v>132250</v>
      </c>
      <c r="F460" s="20">
        <f>SUM(F461:F465)</f>
        <v>147240</v>
      </c>
      <c r="H460" s="84">
        <f t="shared" si="24"/>
        <v>95.921824104234531</v>
      </c>
      <c r="I460" s="73">
        <f t="shared" si="25"/>
        <v>111.33459357277881</v>
      </c>
    </row>
    <row r="461" spans="1:9" x14ac:dyDescent="0.25">
      <c r="A461" s="51">
        <v>10</v>
      </c>
      <c r="B461" s="25">
        <v>416311</v>
      </c>
      <c r="C461" s="47" t="s">
        <v>406</v>
      </c>
      <c r="D461" s="16"/>
      <c r="E461" s="16"/>
      <c r="F461" s="16"/>
      <c r="H461" s="84"/>
      <c r="I461" s="73"/>
    </row>
    <row r="462" spans="1:9" x14ac:dyDescent="0.25">
      <c r="A462" s="51">
        <v>10</v>
      </c>
      <c r="B462" s="48">
        <v>416312</v>
      </c>
      <c r="C462" s="48" t="s">
        <v>237</v>
      </c>
      <c r="D462" s="16">
        <v>17400</v>
      </c>
      <c r="E462" s="16">
        <v>13350</v>
      </c>
      <c r="F462" s="16">
        <v>15600</v>
      </c>
      <c r="H462" s="85">
        <f t="shared" si="24"/>
        <v>89.65517241379311</v>
      </c>
      <c r="I462" s="43">
        <f t="shared" si="25"/>
        <v>116.85393258426966</v>
      </c>
    </row>
    <row r="463" spans="1:9" x14ac:dyDescent="0.25">
      <c r="A463" s="51">
        <v>10</v>
      </c>
      <c r="B463" s="48">
        <v>416313</v>
      </c>
      <c r="C463" s="15" t="s">
        <v>238</v>
      </c>
      <c r="D463" s="16">
        <v>51500</v>
      </c>
      <c r="E463" s="16">
        <v>42840</v>
      </c>
      <c r="F463" s="16">
        <v>51500</v>
      </c>
      <c r="H463" s="85">
        <f t="shared" si="24"/>
        <v>100</v>
      </c>
      <c r="I463" s="43">
        <f t="shared" si="25"/>
        <v>120.21475256769374</v>
      </c>
    </row>
    <row r="464" spans="1:9" x14ac:dyDescent="0.25">
      <c r="A464" s="51">
        <v>10</v>
      </c>
      <c r="B464" s="48">
        <v>416314</v>
      </c>
      <c r="C464" s="15" t="s">
        <v>239</v>
      </c>
      <c r="D464" s="16">
        <v>32600</v>
      </c>
      <c r="E464" s="16">
        <v>29040</v>
      </c>
      <c r="F464" s="16">
        <v>32640</v>
      </c>
      <c r="H464" s="85">
        <f t="shared" si="24"/>
        <v>100.12269938650307</v>
      </c>
      <c r="I464" s="43">
        <f t="shared" si="25"/>
        <v>112.39669421487604</v>
      </c>
    </row>
    <row r="465" spans="1:9" x14ac:dyDescent="0.25">
      <c r="A465" s="51">
        <v>10</v>
      </c>
      <c r="B465" s="48">
        <v>416319</v>
      </c>
      <c r="C465" s="15" t="s">
        <v>487</v>
      </c>
      <c r="D465" s="16">
        <v>52000</v>
      </c>
      <c r="E465" s="16">
        <v>47020</v>
      </c>
      <c r="F465" s="16">
        <v>47500</v>
      </c>
      <c r="H465" s="85">
        <f t="shared" si="24"/>
        <v>91.34615384615384</v>
      </c>
      <c r="I465" s="43">
        <f t="shared" si="25"/>
        <v>101.02084219481071</v>
      </c>
    </row>
    <row r="466" spans="1:9" x14ac:dyDescent="0.25">
      <c r="A466" s="51"/>
      <c r="B466" s="61">
        <v>4191</v>
      </c>
      <c r="C466" s="17" t="s">
        <v>471</v>
      </c>
      <c r="D466" s="20">
        <f>SUM(D467)</f>
        <v>1200</v>
      </c>
      <c r="E466" s="20">
        <f>SUM(E467)</f>
        <v>157</v>
      </c>
      <c r="F466" s="20">
        <f>SUM(F467)</f>
        <v>600</v>
      </c>
      <c r="H466" s="85">
        <f t="shared" si="24"/>
        <v>50</v>
      </c>
      <c r="I466" s="43">
        <f t="shared" si="25"/>
        <v>382.16560509554142</v>
      </c>
    </row>
    <row r="467" spans="1:9" x14ac:dyDescent="0.25">
      <c r="A467" s="51">
        <v>10</v>
      </c>
      <c r="B467" s="48">
        <v>419119</v>
      </c>
      <c r="C467" s="15" t="s">
        <v>472</v>
      </c>
      <c r="D467" s="16">
        <v>1200</v>
      </c>
      <c r="E467" s="16">
        <v>157</v>
      </c>
      <c r="F467" s="16">
        <v>600</v>
      </c>
      <c r="H467" s="85">
        <f t="shared" si="24"/>
        <v>50</v>
      </c>
      <c r="I467" s="43">
        <f t="shared" si="25"/>
        <v>382.16560509554142</v>
      </c>
    </row>
    <row r="468" spans="1:9" x14ac:dyDescent="0.25">
      <c r="A468" s="51"/>
      <c r="B468" s="61">
        <v>5111</v>
      </c>
      <c r="C468" s="17" t="s">
        <v>507</v>
      </c>
      <c r="D468" s="16">
        <f>SUM(D469)</f>
        <v>0</v>
      </c>
      <c r="E468" s="20">
        <f>SUM(E469)</f>
        <v>0</v>
      </c>
      <c r="F468" s="20">
        <f>SUM(F469)</f>
        <v>0</v>
      </c>
      <c r="H468" s="85"/>
      <c r="I468" s="43" t="e">
        <f t="shared" si="25"/>
        <v>#DIV/0!</v>
      </c>
    </row>
    <row r="469" spans="1:9" x14ac:dyDescent="0.25">
      <c r="A469" s="51"/>
      <c r="B469" s="48">
        <v>511112</v>
      </c>
      <c r="C469" s="15" t="s">
        <v>506</v>
      </c>
      <c r="D469" s="16"/>
      <c r="E469" s="16">
        <v>0</v>
      </c>
      <c r="F469" s="16"/>
      <c r="H469" s="85"/>
      <c r="I469" s="43" t="e">
        <f t="shared" si="25"/>
        <v>#DIV/0!</v>
      </c>
    </row>
    <row r="470" spans="1:9" x14ac:dyDescent="0.25">
      <c r="A470" s="51"/>
      <c r="B470" s="61">
        <v>5112</v>
      </c>
      <c r="C470" s="17" t="s">
        <v>456</v>
      </c>
      <c r="D470" s="20">
        <f t="shared" ref="D470:E470" si="26">SUM(D471)</f>
        <v>0</v>
      </c>
      <c r="E470" s="20">
        <f t="shared" si="26"/>
        <v>0</v>
      </c>
      <c r="F470" s="20">
        <f>SUM(F471)</f>
        <v>0</v>
      </c>
      <c r="H470" s="85" t="e">
        <f t="shared" si="24"/>
        <v>#DIV/0!</v>
      </c>
      <c r="I470" s="43" t="e">
        <f t="shared" si="25"/>
        <v>#DIV/0!</v>
      </c>
    </row>
    <row r="471" spans="1:9" x14ac:dyDescent="0.25">
      <c r="A471" s="51">
        <v>10</v>
      </c>
      <c r="B471" s="48">
        <v>511221</v>
      </c>
      <c r="C471" s="15" t="s">
        <v>457</v>
      </c>
      <c r="D471" s="16"/>
      <c r="E471" s="16">
        <v>0</v>
      </c>
      <c r="F471" s="16"/>
      <c r="H471" s="85" t="e">
        <f t="shared" si="24"/>
        <v>#DIV/0!</v>
      </c>
      <c r="I471" s="43" t="e">
        <f t="shared" si="25"/>
        <v>#DIV/0!</v>
      </c>
    </row>
    <row r="472" spans="1:9" x14ac:dyDescent="0.25">
      <c r="A472" s="51"/>
      <c r="B472" s="61">
        <v>5113</v>
      </c>
      <c r="C472" s="17" t="s">
        <v>253</v>
      </c>
      <c r="D472" s="20">
        <f t="shared" ref="D472:E472" si="27">SUM(D473)</f>
        <v>700</v>
      </c>
      <c r="E472" s="20">
        <f t="shared" si="27"/>
        <v>990</v>
      </c>
      <c r="F472" s="20">
        <f>SUM(F473)</f>
        <v>1000</v>
      </c>
      <c r="H472" s="85">
        <f t="shared" si="24"/>
        <v>142.85714285714286</v>
      </c>
      <c r="I472" s="43">
        <f t="shared" si="25"/>
        <v>101.01010101010101</v>
      </c>
    </row>
    <row r="473" spans="1:9" x14ac:dyDescent="0.25">
      <c r="A473" s="51">
        <v>10</v>
      </c>
      <c r="B473" s="48">
        <v>511335</v>
      </c>
      <c r="C473" s="15" t="s">
        <v>281</v>
      </c>
      <c r="D473" s="16">
        <v>700</v>
      </c>
      <c r="E473" s="16">
        <v>990</v>
      </c>
      <c r="F473" s="16">
        <v>1000</v>
      </c>
      <c r="H473" s="85">
        <f t="shared" si="24"/>
        <v>142.85714285714286</v>
      </c>
      <c r="I473" s="43">
        <f t="shared" si="25"/>
        <v>101.01010101010101</v>
      </c>
    </row>
    <row r="474" spans="1:9" x14ac:dyDescent="0.25">
      <c r="A474" s="51"/>
      <c r="B474" s="48"/>
      <c r="C474" s="15"/>
      <c r="D474" s="16"/>
      <c r="E474" s="16"/>
      <c r="F474" s="16"/>
      <c r="H474" s="84"/>
      <c r="I474" s="73"/>
    </row>
    <row r="475" spans="1:9" ht="29.25" x14ac:dyDescent="0.25">
      <c r="A475" s="40" t="s">
        <v>96</v>
      </c>
      <c r="B475" s="17" t="s">
        <v>240</v>
      </c>
      <c r="C475" s="56" t="s">
        <v>422</v>
      </c>
      <c r="D475" s="20">
        <f>SUM(D477+D482+D489+D494+D498+D504+D508+D510+D514+D517+D524+D536+D538)</f>
        <v>214900</v>
      </c>
      <c r="E475" s="20">
        <f>SUM(E477+E482+E489+E494+E498+E504+E508+E510+E514+E517+E524+E536+E538)</f>
        <v>169891</v>
      </c>
      <c r="F475" s="20">
        <f>SUM(F477+F482+F489+F494+F498+F504+F508+F510+F514+F517+F524+F536+F538)</f>
        <v>161100</v>
      </c>
      <c r="H475" s="84">
        <f t="shared" si="24"/>
        <v>74.96510004653328</v>
      </c>
      <c r="I475" s="73">
        <f t="shared" si="25"/>
        <v>94.825505765461386</v>
      </c>
    </row>
    <row r="476" spans="1:9" x14ac:dyDescent="0.25">
      <c r="A476" s="40"/>
      <c r="B476" s="48"/>
      <c r="C476" s="56"/>
      <c r="D476" s="20"/>
      <c r="E476" s="20"/>
      <c r="F476" s="20"/>
      <c r="H476" s="84"/>
      <c r="I476" s="73"/>
    </row>
    <row r="477" spans="1:9" x14ac:dyDescent="0.25">
      <c r="A477" s="51"/>
      <c r="B477" s="22">
        <v>4111</v>
      </c>
      <c r="C477" s="17" t="s">
        <v>139</v>
      </c>
      <c r="D477" s="20">
        <f>SUM(D478:D481)</f>
        <v>85640</v>
      </c>
      <c r="E477" s="20">
        <f>SUM(E478:E481)</f>
        <v>82211</v>
      </c>
      <c r="F477" s="20">
        <f>SUM(F478:F481)</f>
        <v>84500</v>
      </c>
      <c r="H477" s="84">
        <f t="shared" si="24"/>
        <v>98.668846333489029</v>
      </c>
      <c r="I477" s="73">
        <f t="shared" si="25"/>
        <v>102.7842989380983</v>
      </c>
    </row>
    <row r="478" spans="1:9" x14ac:dyDescent="0.25">
      <c r="A478" s="51">
        <v>8</v>
      </c>
      <c r="B478" s="15">
        <v>411111</v>
      </c>
      <c r="C478" s="15" t="s">
        <v>140</v>
      </c>
      <c r="D478" s="16">
        <v>51800</v>
      </c>
      <c r="E478" s="16">
        <v>48655</v>
      </c>
      <c r="F478" s="16">
        <v>50000</v>
      </c>
      <c r="H478" s="85">
        <f t="shared" si="24"/>
        <v>96.525096525096515</v>
      </c>
      <c r="I478" s="43">
        <f t="shared" si="25"/>
        <v>102.7643613194944</v>
      </c>
    </row>
    <row r="479" spans="1:9" x14ac:dyDescent="0.25">
      <c r="A479" s="51">
        <v>8</v>
      </c>
      <c r="B479" s="15">
        <v>411112</v>
      </c>
      <c r="C479" s="15" t="s">
        <v>530</v>
      </c>
      <c r="D479" s="16">
        <v>2800</v>
      </c>
      <c r="E479" s="16">
        <v>2461</v>
      </c>
      <c r="F479" s="16">
        <v>2800</v>
      </c>
      <c r="H479" s="85">
        <f t="shared" si="24"/>
        <v>100</v>
      </c>
      <c r="I479" s="43">
        <f t="shared" si="25"/>
        <v>113.77488825680618</v>
      </c>
    </row>
    <row r="480" spans="1:9" x14ac:dyDescent="0.25">
      <c r="A480" s="51">
        <v>8</v>
      </c>
      <c r="B480" s="15">
        <v>411131</v>
      </c>
      <c r="C480" s="15" t="s">
        <v>459</v>
      </c>
      <c r="D480" s="16">
        <v>3400</v>
      </c>
      <c r="E480" s="16">
        <v>3493</v>
      </c>
      <c r="F480" s="16">
        <v>3700</v>
      </c>
      <c r="H480" s="85">
        <f t="shared" si="24"/>
        <v>108.8235294117647</v>
      </c>
      <c r="I480" s="43">
        <f t="shared" si="25"/>
        <v>105.92613799026624</v>
      </c>
    </row>
    <row r="481" spans="1:9" x14ac:dyDescent="0.25">
      <c r="A481" s="51">
        <v>8</v>
      </c>
      <c r="B481" s="15">
        <v>411190</v>
      </c>
      <c r="C481" s="15" t="s">
        <v>141</v>
      </c>
      <c r="D481" s="16">
        <v>27640</v>
      </c>
      <c r="E481" s="16">
        <v>27602</v>
      </c>
      <c r="F481" s="16">
        <v>28000</v>
      </c>
      <c r="H481" s="85">
        <f t="shared" si="24"/>
        <v>101.30246020260492</v>
      </c>
      <c r="I481" s="43">
        <f t="shared" si="25"/>
        <v>101.44192449822475</v>
      </c>
    </row>
    <row r="482" spans="1:9" x14ac:dyDescent="0.25">
      <c r="A482" s="51"/>
      <c r="B482" s="22">
        <v>4112</v>
      </c>
      <c r="C482" s="17" t="s">
        <v>142</v>
      </c>
      <c r="D482" s="20">
        <f>SUM(D483:D488)</f>
        <v>22010</v>
      </c>
      <c r="E482" s="20">
        <f>SUM(E483:E488)</f>
        <v>20117</v>
      </c>
      <c r="F482" s="20">
        <f>SUM(F483:F488)</f>
        <v>21900</v>
      </c>
      <c r="H482" s="84">
        <f t="shared" ref="H482:H560" si="28">PRODUCT(F482/D482)*100</f>
        <v>99.500227169468431</v>
      </c>
      <c r="I482" s="73">
        <f t="shared" ref="I482:I560" si="29">SUM(F482/E482)*100</f>
        <v>108.86315056917036</v>
      </c>
    </row>
    <row r="483" spans="1:9" s="7" customFormat="1" x14ac:dyDescent="0.25">
      <c r="A483" s="13">
        <v>8</v>
      </c>
      <c r="B483" s="25">
        <v>411212</v>
      </c>
      <c r="C483" s="15" t="s">
        <v>144</v>
      </c>
      <c r="D483" s="16">
        <v>1400</v>
      </c>
      <c r="E483" s="16">
        <v>901</v>
      </c>
      <c r="F483" s="16">
        <v>1000</v>
      </c>
      <c r="H483" s="85">
        <f t="shared" si="28"/>
        <v>71.428571428571431</v>
      </c>
      <c r="I483" s="43">
        <f t="shared" si="29"/>
        <v>110.98779134295226</v>
      </c>
    </row>
    <row r="484" spans="1:9" x14ac:dyDescent="0.25">
      <c r="A484" s="51">
        <v>8</v>
      </c>
      <c r="B484" s="15">
        <v>411221</v>
      </c>
      <c r="C484" s="15" t="s">
        <v>145</v>
      </c>
      <c r="D484" s="16">
        <v>7600</v>
      </c>
      <c r="E484" s="16">
        <v>7007</v>
      </c>
      <c r="F484" s="16">
        <v>7600</v>
      </c>
      <c r="H484" s="85">
        <f t="shared" si="28"/>
        <v>100</v>
      </c>
      <c r="I484" s="43">
        <f t="shared" si="29"/>
        <v>108.46296560582276</v>
      </c>
    </row>
    <row r="485" spans="1:9" x14ac:dyDescent="0.25">
      <c r="A485" s="51">
        <v>8</v>
      </c>
      <c r="B485" s="15">
        <v>411222</v>
      </c>
      <c r="C485" s="15" t="s">
        <v>146</v>
      </c>
      <c r="D485" s="16">
        <v>4500</v>
      </c>
      <c r="E485" s="16">
        <v>4500</v>
      </c>
      <c r="F485" s="16">
        <v>4500</v>
      </c>
      <c r="H485" s="85">
        <f t="shared" si="28"/>
        <v>100</v>
      </c>
      <c r="I485" s="43">
        <f t="shared" si="29"/>
        <v>100</v>
      </c>
    </row>
    <row r="486" spans="1:9" x14ac:dyDescent="0.25">
      <c r="A486" s="51">
        <v>8</v>
      </c>
      <c r="B486" s="15">
        <v>411227</v>
      </c>
      <c r="C486" s="15" t="s">
        <v>440</v>
      </c>
      <c r="D486" s="16">
        <v>800</v>
      </c>
      <c r="E486" s="16">
        <v>1279</v>
      </c>
      <c r="F486" s="16">
        <v>1500</v>
      </c>
      <c r="H486" s="85">
        <f t="shared" si="28"/>
        <v>187.5</v>
      </c>
      <c r="I486" s="43">
        <f t="shared" si="29"/>
        <v>117.27912431587177</v>
      </c>
    </row>
    <row r="487" spans="1:9" x14ac:dyDescent="0.25">
      <c r="A487" s="51">
        <v>8</v>
      </c>
      <c r="B487" s="15">
        <v>411261</v>
      </c>
      <c r="C487" s="15" t="s">
        <v>166</v>
      </c>
      <c r="D487" s="16">
        <v>300</v>
      </c>
      <c r="E487" s="16">
        <v>20</v>
      </c>
      <c r="F487" s="16">
        <v>300</v>
      </c>
      <c r="H487" s="85">
        <f t="shared" si="28"/>
        <v>100</v>
      </c>
      <c r="I487" s="43">
        <f t="shared" si="29"/>
        <v>1500</v>
      </c>
    </row>
    <row r="488" spans="1:9" x14ac:dyDescent="0.25">
      <c r="A488" s="51">
        <v>8</v>
      </c>
      <c r="B488" s="15">
        <v>411290</v>
      </c>
      <c r="C488" s="15" t="s">
        <v>148</v>
      </c>
      <c r="D488" s="16">
        <v>7410</v>
      </c>
      <c r="E488" s="16">
        <v>6410</v>
      </c>
      <c r="F488" s="16">
        <v>7000</v>
      </c>
      <c r="H488" s="85">
        <f t="shared" si="28"/>
        <v>94.466936572199728</v>
      </c>
      <c r="I488" s="43">
        <f t="shared" si="29"/>
        <v>109.20436817472698</v>
      </c>
    </row>
    <row r="489" spans="1:9" x14ac:dyDescent="0.25">
      <c r="A489" s="51"/>
      <c r="B489" s="22">
        <v>4113</v>
      </c>
      <c r="C489" s="17" t="s">
        <v>414</v>
      </c>
      <c r="D489" s="20">
        <f>SUM(D490:D493)</f>
        <v>600</v>
      </c>
      <c r="E489" s="20">
        <f>SUM(E490:E493)</f>
        <v>0</v>
      </c>
      <c r="F489" s="20">
        <f>SUM(F490:F493)</f>
        <v>600</v>
      </c>
      <c r="H489" s="85"/>
      <c r="I489" s="43"/>
    </row>
    <row r="490" spans="1:9" x14ac:dyDescent="0.25">
      <c r="A490" s="51"/>
      <c r="B490" s="15">
        <v>411311</v>
      </c>
      <c r="C490" s="15" t="s">
        <v>410</v>
      </c>
      <c r="D490" s="16">
        <v>300</v>
      </c>
      <c r="E490" s="16">
        <v>0</v>
      </c>
      <c r="F490" s="16">
        <v>300</v>
      </c>
      <c r="H490" s="85"/>
      <c r="I490" s="43"/>
    </row>
    <row r="491" spans="1:9" x14ac:dyDescent="0.25">
      <c r="A491" s="51">
        <v>8</v>
      </c>
      <c r="B491" s="15">
        <v>411317</v>
      </c>
      <c r="C491" s="15" t="s">
        <v>439</v>
      </c>
      <c r="D491" s="16">
        <v>40</v>
      </c>
      <c r="E491" s="16">
        <v>0</v>
      </c>
      <c r="F491" s="16">
        <v>40</v>
      </c>
      <c r="H491" s="85"/>
      <c r="I491" s="43"/>
    </row>
    <row r="492" spans="1:9" x14ac:dyDescent="0.25">
      <c r="A492" s="51">
        <v>8</v>
      </c>
      <c r="B492" s="15">
        <v>411318</v>
      </c>
      <c r="C492" s="15" t="s">
        <v>411</v>
      </c>
      <c r="D492" s="16">
        <v>60</v>
      </c>
      <c r="E492" s="16">
        <v>0</v>
      </c>
      <c r="F492" s="16">
        <v>60</v>
      </c>
      <c r="H492" s="85"/>
      <c r="I492" s="43"/>
    </row>
    <row r="493" spans="1:9" x14ac:dyDescent="0.25">
      <c r="A493" s="51">
        <v>8</v>
      </c>
      <c r="B493" s="15">
        <v>411390</v>
      </c>
      <c r="C493" s="15" t="s">
        <v>412</v>
      </c>
      <c r="D493" s="16">
        <v>200</v>
      </c>
      <c r="E493" s="16">
        <v>0</v>
      </c>
      <c r="F493" s="16">
        <v>200</v>
      </c>
      <c r="H493" s="85"/>
      <c r="I493" s="43"/>
    </row>
    <row r="494" spans="1:9" x14ac:dyDescent="0.25">
      <c r="A494" s="51"/>
      <c r="B494" s="22">
        <v>4114</v>
      </c>
      <c r="C494" s="17" t="s">
        <v>448</v>
      </c>
      <c r="D494" s="20">
        <f>SUM(D495:D496)</f>
        <v>0</v>
      </c>
      <c r="E494" s="20">
        <f>SUM(E495:E496)</f>
        <v>860</v>
      </c>
      <c r="F494" s="20">
        <f>SUM(F495:F496)</f>
        <v>0</v>
      </c>
      <c r="H494" s="85"/>
      <c r="I494" s="43"/>
    </row>
    <row r="495" spans="1:9" x14ac:dyDescent="0.25">
      <c r="A495" s="51">
        <v>8</v>
      </c>
      <c r="B495" s="25">
        <v>411412</v>
      </c>
      <c r="C495" s="15" t="s">
        <v>529</v>
      </c>
      <c r="D495" s="16"/>
      <c r="E495" s="16">
        <v>860</v>
      </c>
      <c r="F495" s="20"/>
      <c r="H495" s="85"/>
      <c r="I495" s="43"/>
    </row>
    <row r="496" spans="1:9" x14ac:dyDescent="0.25">
      <c r="A496" s="51">
        <v>8</v>
      </c>
      <c r="B496" s="15">
        <v>411414</v>
      </c>
      <c r="C496" s="15" t="s">
        <v>449</v>
      </c>
      <c r="D496" s="16"/>
      <c r="E496" s="16"/>
      <c r="F496" s="16"/>
      <c r="H496" s="85"/>
      <c r="I496" s="43"/>
    </row>
    <row r="497" spans="1:9" x14ac:dyDescent="0.25">
      <c r="A497" s="51"/>
      <c r="B497" s="15"/>
      <c r="C497" s="15"/>
      <c r="D497" s="16"/>
      <c r="E497" s="16"/>
      <c r="F497" s="16"/>
      <c r="H497" s="85"/>
      <c r="I497" s="43"/>
    </row>
    <row r="498" spans="1:9" ht="29.25" x14ac:dyDescent="0.25">
      <c r="A498" s="51"/>
      <c r="B498" s="22">
        <v>4122</v>
      </c>
      <c r="C498" s="30" t="s">
        <v>124</v>
      </c>
      <c r="D498" s="20">
        <f>SUM(D499:D503)</f>
        <v>18800</v>
      </c>
      <c r="E498" s="20">
        <f>SUM(E499:E503)</f>
        <v>11690</v>
      </c>
      <c r="F498" s="20">
        <f>SUM(F499:F503)</f>
        <v>15500</v>
      </c>
      <c r="H498" s="84">
        <f t="shared" si="28"/>
        <v>82.446808510638306</v>
      </c>
      <c r="I498" s="73">
        <f t="shared" si="29"/>
        <v>132.59195893926432</v>
      </c>
    </row>
    <row r="499" spans="1:9" x14ac:dyDescent="0.25">
      <c r="A499" s="51">
        <v>8</v>
      </c>
      <c r="B499" s="15">
        <v>412211</v>
      </c>
      <c r="C499" s="15" t="s">
        <v>149</v>
      </c>
      <c r="D499" s="16">
        <v>5000</v>
      </c>
      <c r="E499" s="16">
        <v>4431</v>
      </c>
      <c r="F499" s="16">
        <v>4500</v>
      </c>
      <c r="H499" s="85">
        <f t="shared" si="28"/>
        <v>90</v>
      </c>
      <c r="I499" s="43">
        <f t="shared" si="29"/>
        <v>101.5572105619499</v>
      </c>
    </row>
    <row r="500" spans="1:9" x14ac:dyDescent="0.25">
      <c r="A500" s="51">
        <v>8</v>
      </c>
      <c r="B500" s="15">
        <v>412221</v>
      </c>
      <c r="C500" s="15" t="s">
        <v>152</v>
      </c>
      <c r="D500" s="16">
        <v>1000</v>
      </c>
      <c r="E500" s="16">
        <v>667</v>
      </c>
      <c r="F500" s="16">
        <v>1000</v>
      </c>
      <c r="H500" s="85">
        <f t="shared" si="28"/>
        <v>100</v>
      </c>
      <c r="I500" s="43">
        <f t="shared" si="29"/>
        <v>149.92503748125935</v>
      </c>
    </row>
    <row r="501" spans="1:9" x14ac:dyDescent="0.25">
      <c r="A501" s="51">
        <v>8</v>
      </c>
      <c r="B501" s="15">
        <v>412230</v>
      </c>
      <c r="C501" s="15" t="s">
        <v>154</v>
      </c>
      <c r="D501" s="16">
        <v>1100</v>
      </c>
      <c r="E501" s="16">
        <v>911</v>
      </c>
      <c r="F501" s="16">
        <v>1000</v>
      </c>
      <c r="H501" s="85">
        <f t="shared" si="28"/>
        <v>90.909090909090907</v>
      </c>
      <c r="I501" s="43">
        <f t="shared" si="29"/>
        <v>109.76948408342481</v>
      </c>
    </row>
    <row r="502" spans="1:9" x14ac:dyDescent="0.25">
      <c r="A502" s="51">
        <v>8</v>
      </c>
      <c r="B502" s="15">
        <v>412241</v>
      </c>
      <c r="C502" s="15" t="s">
        <v>497</v>
      </c>
      <c r="D502" s="16"/>
      <c r="E502" s="16">
        <v>0</v>
      </c>
      <c r="F502" s="16">
        <v>0</v>
      </c>
      <c r="H502" s="85"/>
      <c r="I502" s="43" t="e">
        <f t="shared" si="29"/>
        <v>#DIV/0!</v>
      </c>
    </row>
    <row r="503" spans="1:9" x14ac:dyDescent="0.25">
      <c r="A503" s="51">
        <v>8</v>
      </c>
      <c r="B503" s="15">
        <v>412249</v>
      </c>
      <c r="C503" s="15" t="s">
        <v>241</v>
      </c>
      <c r="D503" s="16">
        <v>11700</v>
      </c>
      <c r="E503" s="16">
        <v>5681</v>
      </c>
      <c r="F503" s="16">
        <v>9000</v>
      </c>
      <c r="H503" s="85">
        <f t="shared" si="28"/>
        <v>76.923076923076934</v>
      </c>
      <c r="I503" s="43">
        <f t="shared" si="29"/>
        <v>158.42281288505544</v>
      </c>
    </row>
    <row r="504" spans="1:9" x14ac:dyDescent="0.25">
      <c r="A504" s="51"/>
      <c r="B504" s="22">
        <v>4123</v>
      </c>
      <c r="C504" s="17" t="s">
        <v>156</v>
      </c>
      <c r="D504" s="20">
        <f>SUM(D505:D507)</f>
        <v>1900</v>
      </c>
      <c r="E504" s="20">
        <f>SUM(E505:E507)</f>
        <v>1371</v>
      </c>
      <c r="F504" s="20">
        <f>SUM(F505:F507)</f>
        <v>1900</v>
      </c>
      <c r="H504" s="84">
        <f t="shared" si="28"/>
        <v>100</v>
      </c>
      <c r="I504" s="73">
        <f t="shared" si="29"/>
        <v>138.58497447118893</v>
      </c>
    </row>
    <row r="505" spans="1:9" x14ac:dyDescent="0.25">
      <c r="A505" s="51">
        <v>8</v>
      </c>
      <c r="B505" s="25">
        <v>412312</v>
      </c>
      <c r="C505" s="15" t="s">
        <v>157</v>
      </c>
      <c r="D505" s="16">
        <v>200</v>
      </c>
      <c r="E505" s="16">
        <v>142</v>
      </c>
      <c r="F505" s="16">
        <v>200</v>
      </c>
      <c r="H505" s="85">
        <f t="shared" si="28"/>
        <v>100</v>
      </c>
      <c r="I505" s="43">
        <f t="shared" si="29"/>
        <v>140.8450704225352</v>
      </c>
    </row>
    <row r="506" spans="1:9" x14ac:dyDescent="0.25">
      <c r="A506" s="51">
        <v>8</v>
      </c>
      <c r="B506" s="25">
        <v>412319</v>
      </c>
      <c r="C506" s="15" t="s">
        <v>296</v>
      </c>
      <c r="D506" s="16">
        <v>200</v>
      </c>
      <c r="E506" s="16">
        <v>72</v>
      </c>
      <c r="F506" s="16">
        <v>200</v>
      </c>
      <c r="H506" s="85">
        <f t="shared" si="28"/>
        <v>100</v>
      </c>
      <c r="I506" s="43">
        <f t="shared" si="29"/>
        <v>277.77777777777777</v>
      </c>
    </row>
    <row r="507" spans="1:9" x14ac:dyDescent="0.25">
      <c r="A507" s="51">
        <v>8</v>
      </c>
      <c r="B507" s="15">
        <v>412320</v>
      </c>
      <c r="C507" s="15" t="s">
        <v>158</v>
      </c>
      <c r="D507" s="16">
        <v>1500</v>
      </c>
      <c r="E507" s="16">
        <v>1157</v>
      </c>
      <c r="F507" s="16">
        <v>1500</v>
      </c>
      <c r="H507" s="85">
        <f t="shared" si="28"/>
        <v>100</v>
      </c>
      <c r="I507" s="43">
        <f t="shared" si="29"/>
        <v>129.6456352636128</v>
      </c>
    </row>
    <row r="508" spans="1:9" x14ac:dyDescent="0.25">
      <c r="A508" s="51"/>
      <c r="B508" s="22">
        <v>4124</v>
      </c>
      <c r="C508" s="17" t="s">
        <v>161</v>
      </c>
      <c r="D508" s="20">
        <f>SUM(D509:D509)</f>
        <v>200</v>
      </c>
      <c r="E508" s="20">
        <f>SUM(E509:E509)</f>
        <v>194</v>
      </c>
      <c r="F508" s="20">
        <f>SUM(F509:F509)</f>
        <v>200</v>
      </c>
      <c r="H508" s="84">
        <f t="shared" si="28"/>
        <v>100</v>
      </c>
      <c r="I508" s="73">
        <f t="shared" si="29"/>
        <v>103.09278350515463</v>
      </c>
    </row>
    <row r="509" spans="1:9" x14ac:dyDescent="0.25">
      <c r="A509" s="51">
        <v>8</v>
      </c>
      <c r="B509" s="15">
        <v>412425</v>
      </c>
      <c r="C509" s="15" t="s">
        <v>242</v>
      </c>
      <c r="D509" s="16">
        <v>200</v>
      </c>
      <c r="E509" s="16">
        <v>194</v>
      </c>
      <c r="F509" s="16">
        <v>200</v>
      </c>
      <c r="H509" s="85">
        <f t="shared" si="28"/>
        <v>100</v>
      </c>
      <c r="I509" s="43">
        <f t="shared" si="29"/>
        <v>103.09278350515463</v>
      </c>
    </row>
    <row r="510" spans="1:9" x14ac:dyDescent="0.25">
      <c r="A510" s="51"/>
      <c r="B510" s="22">
        <v>4125</v>
      </c>
      <c r="C510" s="17" t="s">
        <v>163</v>
      </c>
      <c r="D510" s="20">
        <f>SUM(D511:D513)</f>
        <v>12500</v>
      </c>
      <c r="E510" s="20">
        <f>SUM(E511:E513)</f>
        <v>2183</v>
      </c>
      <c r="F510" s="20">
        <f>SUM(F511:F513)</f>
        <v>1500</v>
      </c>
      <c r="H510" s="84">
        <f t="shared" si="28"/>
        <v>12</v>
      </c>
      <c r="I510" s="73">
        <f t="shared" si="29"/>
        <v>68.71278057718736</v>
      </c>
    </row>
    <row r="511" spans="1:9" x14ac:dyDescent="0.25">
      <c r="A511" s="51">
        <v>8</v>
      </c>
      <c r="B511" s="15">
        <v>412518</v>
      </c>
      <c r="C511" s="15" t="s">
        <v>307</v>
      </c>
      <c r="D511" s="16">
        <v>10500</v>
      </c>
      <c r="E511" s="16">
        <v>650</v>
      </c>
      <c r="F511" s="16">
        <v>500</v>
      </c>
      <c r="H511" s="85">
        <f t="shared" si="28"/>
        <v>4.7619047619047619</v>
      </c>
      <c r="I511" s="43">
        <f t="shared" si="29"/>
        <v>76.923076923076934</v>
      </c>
    </row>
    <row r="512" spans="1:9" x14ac:dyDescent="0.25">
      <c r="A512" s="51">
        <v>8</v>
      </c>
      <c r="B512" s="15">
        <v>412525</v>
      </c>
      <c r="C512" s="15" t="s">
        <v>310</v>
      </c>
      <c r="D512" s="16">
        <v>500</v>
      </c>
      <c r="E512" s="16">
        <v>489</v>
      </c>
      <c r="F512" s="16">
        <v>500</v>
      </c>
      <c r="H512" s="85">
        <f t="shared" si="28"/>
        <v>100</v>
      </c>
      <c r="I512" s="43">
        <f t="shared" si="29"/>
        <v>102.24948875255623</v>
      </c>
    </row>
    <row r="513" spans="1:9" x14ac:dyDescent="0.25">
      <c r="A513" s="51">
        <v>8</v>
      </c>
      <c r="B513" s="15">
        <v>412530</v>
      </c>
      <c r="C513" s="15" t="s">
        <v>225</v>
      </c>
      <c r="D513" s="16">
        <v>1500</v>
      </c>
      <c r="E513" s="16">
        <v>1044</v>
      </c>
      <c r="F513" s="16">
        <v>500</v>
      </c>
      <c r="H513" s="85">
        <f t="shared" si="28"/>
        <v>33.333333333333329</v>
      </c>
      <c r="I513" s="43">
        <f t="shared" si="29"/>
        <v>47.892720306513411</v>
      </c>
    </row>
    <row r="514" spans="1:9" x14ac:dyDescent="0.25">
      <c r="A514" s="51"/>
      <c r="B514" s="22">
        <v>4126</v>
      </c>
      <c r="C514" s="17" t="s">
        <v>125</v>
      </c>
      <c r="D514" s="20">
        <f>SUM(D515:D516)</f>
        <v>4500</v>
      </c>
      <c r="E514" s="20">
        <f>SUM(E515:E516)</f>
        <v>2731</v>
      </c>
      <c r="F514" s="20">
        <f>SUM(F515:F516)</f>
        <v>1500</v>
      </c>
      <c r="H514" s="84">
        <f t="shared" si="28"/>
        <v>33.333333333333329</v>
      </c>
      <c r="I514" s="73">
        <f t="shared" si="29"/>
        <v>54.924935920908091</v>
      </c>
    </row>
    <row r="515" spans="1:9" x14ac:dyDescent="0.25">
      <c r="A515" s="51">
        <v>8</v>
      </c>
      <c r="B515" s="15">
        <v>412611</v>
      </c>
      <c r="C515" s="15" t="s">
        <v>166</v>
      </c>
      <c r="D515" s="16"/>
      <c r="E515" s="16"/>
      <c r="F515" s="16"/>
      <c r="H515" s="85"/>
      <c r="I515" s="43"/>
    </row>
    <row r="516" spans="1:9" x14ac:dyDescent="0.25">
      <c r="A516" s="51">
        <v>8</v>
      </c>
      <c r="B516" s="15">
        <v>412630</v>
      </c>
      <c r="C516" s="15" t="s">
        <v>168</v>
      </c>
      <c r="D516" s="16">
        <v>4500</v>
      </c>
      <c r="E516" s="16">
        <v>2731</v>
      </c>
      <c r="F516" s="16">
        <v>1500</v>
      </c>
      <c r="H516" s="85">
        <f t="shared" si="28"/>
        <v>33.333333333333329</v>
      </c>
      <c r="I516" s="43">
        <f t="shared" si="29"/>
        <v>54.924935920908091</v>
      </c>
    </row>
    <row r="517" spans="1:9" x14ac:dyDescent="0.25">
      <c r="A517" s="51"/>
      <c r="B517" s="22">
        <v>4127</v>
      </c>
      <c r="C517" s="17" t="s">
        <v>169</v>
      </c>
      <c r="D517" s="20">
        <f>SUM(D518:D523)</f>
        <v>4400</v>
      </c>
      <c r="E517" s="20">
        <f>SUM(E518:E523)</f>
        <v>2043</v>
      </c>
      <c r="F517" s="20">
        <f>SUM(F518:F523)</f>
        <v>4400</v>
      </c>
      <c r="H517" s="84">
        <f t="shared" si="28"/>
        <v>100</v>
      </c>
      <c r="I517" s="73">
        <f t="shared" si="29"/>
        <v>215.36955457660304</v>
      </c>
    </row>
    <row r="518" spans="1:9" x14ac:dyDescent="0.25">
      <c r="A518" s="51">
        <v>8</v>
      </c>
      <c r="B518" s="15">
        <v>412712</v>
      </c>
      <c r="C518" s="15" t="s">
        <v>170</v>
      </c>
      <c r="D518" s="16"/>
      <c r="E518" s="16"/>
      <c r="F518" s="16"/>
      <c r="H518" s="85"/>
      <c r="I518" s="43"/>
    </row>
    <row r="519" spans="1:9" x14ac:dyDescent="0.25">
      <c r="A519" s="51">
        <v>8</v>
      </c>
      <c r="B519" s="15">
        <v>412725</v>
      </c>
      <c r="C519" s="15" t="s">
        <v>172</v>
      </c>
      <c r="D519" s="16"/>
      <c r="E519" s="16"/>
      <c r="F519" s="16"/>
      <c r="H519" s="85"/>
      <c r="I519" s="43"/>
    </row>
    <row r="520" spans="1:9" x14ac:dyDescent="0.25">
      <c r="A520" s="51">
        <v>8</v>
      </c>
      <c r="B520" s="15">
        <v>412729</v>
      </c>
      <c r="C520" s="15" t="s">
        <v>243</v>
      </c>
      <c r="D520" s="16">
        <v>1100</v>
      </c>
      <c r="E520" s="16">
        <v>959</v>
      </c>
      <c r="F520" s="16">
        <v>1100</v>
      </c>
      <c r="H520" s="85">
        <f t="shared" si="28"/>
        <v>100</v>
      </c>
      <c r="I520" s="43">
        <f t="shared" si="29"/>
        <v>114.70281543274243</v>
      </c>
    </row>
    <row r="521" spans="1:9" x14ac:dyDescent="0.25">
      <c r="A521" s="51">
        <v>8</v>
      </c>
      <c r="B521" s="15">
        <v>412732</v>
      </c>
      <c r="C521" s="15" t="s">
        <v>338</v>
      </c>
      <c r="D521" s="16">
        <v>500</v>
      </c>
      <c r="E521" s="16">
        <v>20</v>
      </c>
      <c r="F521" s="16">
        <v>500</v>
      </c>
      <c r="H521" s="85">
        <f t="shared" si="28"/>
        <v>100</v>
      </c>
      <c r="I521" s="43">
        <f t="shared" si="29"/>
        <v>2500</v>
      </c>
    </row>
    <row r="522" spans="1:9" x14ac:dyDescent="0.25">
      <c r="A522" s="51">
        <v>8</v>
      </c>
      <c r="B522" s="15">
        <v>412754</v>
      </c>
      <c r="C522" s="15" t="s">
        <v>244</v>
      </c>
      <c r="D522" s="16">
        <v>1000</v>
      </c>
      <c r="E522" s="16">
        <v>180</v>
      </c>
      <c r="F522" s="16">
        <v>1000</v>
      </c>
      <c r="H522" s="85">
        <f t="shared" si="28"/>
        <v>100</v>
      </c>
      <c r="I522" s="43">
        <f t="shared" si="29"/>
        <v>555.55555555555554</v>
      </c>
    </row>
    <row r="523" spans="1:9" x14ac:dyDescent="0.25">
      <c r="A523" s="51">
        <v>8</v>
      </c>
      <c r="B523" s="15">
        <v>412799</v>
      </c>
      <c r="C523" s="15" t="s">
        <v>245</v>
      </c>
      <c r="D523" s="16">
        <v>1800</v>
      </c>
      <c r="E523" s="16">
        <v>884</v>
      </c>
      <c r="F523" s="16">
        <v>1800</v>
      </c>
      <c r="H523" s="85">
        <f t="shared" si="28"/>
        <v>100</v>
      </c>
      <c r="I523" s="43">
        <f t="shared" si="29"/>
        <v>203.61990950226243</v>
      </c>
    </row>
    <row r="524" spans="1:9" s="3" customFormat="1" ht="14.25" x14ac:dyDescent="0.2">
      <c r="A524" s="40"/>
      <c r="B524" s="22">
        <v>4129</v>
      </c>
      <c r="C524" s="17" t="s">
        <v>132</v>
      </c>
      <c r="D524" s="20">
        <f>SUM(D525:D535)</f>
        <v>50350</v>
      </c>
      <c r="E524" s="20">
        <f>SUM(E525:E535)</f>
        <v>38731</v>
      </c>
      <c r="F524" s="20">
        <f>SUM(F525:F535)</f>
        <v>20100</v>
      </c>
      <c r="H524" s="84">
        <f t="shared" si="28"/>
        <v>39.920556107249254</v>
      </c>
      <c r="I524" s="73">
        <f t="shared" si="29"/>
        <v>51.896413725439572</v>
      </c>
    </row>
    <row r="525" spans="1:9" x14ac:dyDescent="0.25">
      <c r="A525" s="51">
        <v>8</v>
      </c>
      <c r="B525" s="15">
        <v>412922</v>
      </c>
      <c r="C525" s="15" t="s">
        <v>184</v>
      </c>
      <c r="D525" s="16">
        <v>3600</v>
      </c>
      <c r="E525" s="16">
        <v>2938</v>
      </c>
      <c r="F525" s="16">
        <v>2600</v>
      </c>
      <c r="H525" s="85">
        <f t="shared" si="28"/>
        <v>72.222222222222214</v>
      </c>
      <c r="I525" s="43">
        <f t="shared" si="29"/>
        <v>88.495575221238937</v>
      </c>
    </row>
    <row r="526" spans="1:9" x14ac:dyDescent="0.25">
      <c r="A526" s="51">
        <v>8</v>
      </c>
      <c r="B526" s="15">
        <v>412933</v>
      </c>
      <c r="C526" s="15" t="s">
        <v>246</v>
      </c>
      <c r="D526" s="16">
        <v>1050</v>
      </c>
      <c r="E526" s="16">
        <v>675</v>
      </c>
      <c r="F526" s="16">
        <v>700</v>
      </c>
      <c r="H526" s="85">
        <f t="shared" si="28"/>
        <v>66.666666666666657</v>
      </c>
      <c r="I526" s="43">
        <f t="shared" si="29"/>
        <v>103.7037037037037</v>
      </c>
    </row>
    <row r="527" spans="1:9" x14ac:dyDescent="0.25">
      <c r="A527" s="51">
        <v>8</v>
      </c>
      <c r="B527" s="15">
        <v>412937</v>
      </c>
      <c r="C527" s="15" t="s">
        <v>481</v>
      </c>
      <c r="D527" s="16"/>
      <c r="E527" s="16">
        <v>13678</v>
      </c>
      <c r="F527" s="16">
        <v>4700</v>
      </c>
      <c r="H527" s="85"/>
      <c r="I527" s="43">
        <f t="shared" si="29"/>
        <v>34.36174879368329</v>
      </c>
    </row>
    <row r="528" spans="1:9" x14ac:dyDescent="0.25">
      <c r="A528" s="51">
        <v>8</v>
      </c>
      <c r="B528" s="15">
        <v>412938</v>
      </c>
      <c r="C528" s="15" t="s">
        <v>247</v>
      </c>
      <c r="D528" s="16">
        <v>11000</v>
      </c>
      <c r="E528" s="16">
        <v>0</v>
      </c>
      <c r="F528" s="16">
        <v>0</v>
      </c>
      <c r="H528" s="85">
        <f t="shared" si="28"/>
        <v>0</v>
      </c>
      <c r="I528" s="43" t="e">
        <f t="shared" si="29"/>
        <v>#DIV/0!</v>
      </c>
    </row>
    <row r="529" spans="1:9" x14ac:dyDescent="0.25">
      <c r="A529" s="51">
        <v>8</v>
      </c>
      <c r="B529" s="15">
        <v>412939</v>
      </c>
      <c r="C529" s="15" t="s">
        <v>248</v>
      </c>
      <c r="D529" s="16">
        <v>7000</v>
      </c>
      <c r="E529" s="16">
        <v>4536</v>
      </c>
      <c r="F529" s="16">
        <v>7000</v>
      </c>
      <c r="H529" s="85">
        <f t="shared" si="28"/>
        <v>100</v>
      </c>
      <c r="I529" s="43">
        <f t="shared" si="29"/>
        <v>154.32098765432099</v>
      </c>
    </row>
    <row r="530" spans="1:9" x14ac:dyDescent="0.25">
      <c r="A530" s="51">
        <v>8</v>
      </c>
      <c r="B530" s="15">
        <v>412943</v>
      </c>
      <c r="C530" s="15" t="s">
        <v>249</v>
      </c>
      <c r="D530" s="16">
        <v>22600</v>
      </c>
      <c r="E530" s="16">
        <v>13208</v>
      </c>
      <c r="F530" s="98">
        <v>0</v>
      </c>
      <c r="H530" s="85">
        <f t="shared" si="28"/>
        <v>0</v>
      </c>
      <c r="I530" s="43">
        <f t="shared" si="29"/>
        <v>0</v>
      </c>
    </row>
    <row r="531" spans="1:9" x14ac:dyDescent="0.25">
      <c r="A531" s="51">
        <v>8</v>
      </c>
      <c r="B531" s="15">
        <v>412949</v>
      </c>
      <c r="C531" s="15" t="s">
        <v>250</v>
      </c>
      <c r="D531" s="16">
        <v>3000</v>
      </c>
      <c r="E531" s="16">
        <v>2108</v>
      </c>
      <c r="F531" s="16">
        <v>3000</v>
      </c>
      <c r="H531" s="85">
        <f t="shared" si="28"/>
        <v>100</v>
      </c>
      <c r="I531" s="43">
        <f t="shared" si="29"/>
        <v>142.31499051233396</v>
      </c>
    </row>
    <row r="532" spans="1:9" x14ac:dyDescent="0.25">
      <c r="A532" s="51">
        <v>8</v>
      </c>
      <c r="B532" s="15">
        <v>412959</v>
      </c>
      <c r="C532" s="15" t="s">
        <v>230</v>
      </c>
      <c r="D532" s="16">
        <v>300</v>
      </c>
      <c r="E532" s="16">
        <v>0</v>
      </c>
      <c r="F532" s="16">
        <v>300</v>
      </c>
      <c r="H532" s="85">
        <f t="shared" si="28"/>
        <v>100</v>
      </c>
      <c r="I532" s="43" t="e">
        <f t="shared" si="29"/>
        <v>#DIV/0!</v>
      </c>
    </row>
    <row r="533" spans="1:9" x14ac:dyDescent="0.25">
      <c r="A533" s="51">
        <v>8</v>
      </c>
      <c r="B533" s="15">
        <v>412972</v>
      </c>
      <c r="C533" s="15" t="s">
        <v>430</v>
      </c>
      <c r="D533" s="16">
        <v>100</v>
      </c>
      <c r="E533" s="16">
        <v>0</v>
      </c>
      <c r="F533" s="16">
        <v>100</v>
      </c>
      <c r="H533" s="85">
        <f t="shared" si="28"/>
        <v>100</v>
      </c>
      <c r="I533" s="43" t="e">
        <f t="shared" si="29"/>
        <v>#DIV/0!</v>
      </c>
    </row>
    <row r="534" spans="1:9" x14ac:dyDescent="0.25">
      <c r="A534" s="51">
        <v>8</v>
      </c>
      <c r="B534" s="15">
        <v>412992</v>
      </c>
      <c r="C534" s="15" t="s">
        <v>251</v>
      </c>
      <c r="D534" s="16">
        <v>1500</v>
      </c>
      <c r="E534" s="16">
        <v>1588</v>
      </c>
      <c r="F534" s="16">
        <v>1500</v>
      </c>
      <c r="H534" s="85">
        <f t="shared" si="28"/>
        <v>100</v>
      </c>
      <c r="I534" s="43">
        <f t="shared" si="29"/>
        <v>94.458438287153655</v>
      </c>
    </row>
    <row r="535" spans="1:9" x14ac:dyDescent="0.25">
      <c r="A535" s="51">
        <v>8</v>
      </c>
      <c r="B535" s="15">
        <v>412999</v>
      </c>
      <c r="C535" s="15" t="s">
        <v>132</v>
      </c>
      <c r="D535" s="16">
        <v>200</v>
      </c>
      <c r="E535" s="16">
        <v>0</v>
      </c>
      <c r="F535" s="16">
        <v>200</v>
      </c>
      <c r="H535" s="85">
        <f t="shared" si="28"/>
        <v>100</v>
      </c>
      <c r="I535" s="43" t="e">
        <f t="shared" si="29"/>
        <v>#DIV/0!</v>
      </c>
    </row>
    <row r="536" spans="1:9" x14ac:dyDescent="0.25">
      <c r="A536" s="51"/>
      <c r="B536" s="22">
        <v>4161</v>
      </c>
      <c r="C536" s="17" t="s">
        <v>205</v>
      </c>
      <c r="D536" s="20">
        <f>SUM(D537)</f>
        <v>10000</v>
      </c>
      <c r="E536" s="20">
        <f>SUM(E537)</f>
        <v>3760</v>
      </c>
      <c r="F536" s="20">
        <f>SUM(F537)</f>
        <v>6000</v>
      </c>
      <c r="H536" s="84">
        <f t="shared" si="28"/>
        <v>60</v>
      </c>
      <c r="I536" s="73">
        <f t="shared" si="29"/>
        <v>159.57446808510639</v>
      </c>
    </row>
    <row r="537" spans="1:9" x14ac:dyDescent="0.25">
      <c r="A537" s="51">
        <v>8</v>
      </c>
      <c r="B537" s="15">
        <v>416129</v>
      </c>
      <c r="C537" s="15" t="s">
        <v>252</v>
      </c>
      <c r="D537" s="16">
        <v>10000</v>
      </c>
      <c r="E537" s="16">
        <v>3760</v>
      </c>
      <c r="F537" s="16">
        <v>6000</v>
      </c>
      <c r="H537" s="85">
        <f t="shared" si="28"/>
        <v>60</v>
      </c>
      <c r="I537" s="43">
        <f t="shared" si="29"/>
        <v>159.57446808510639</v>
      </c>
    </row>
    <row r="538" spans="1:9" x14ac:dyDescent="0.25">
      <c r="A538" s="51"/>
      <c r="B538" s="22">
        <v>5113</v>
      </c>
      <c r="C538" s="17" t="s">
        <v>253</v>
      </c>
      <c r="D538" s="20">
        <f>SUM(D539:D540)</f>
        <v>4000</v>
      </c>
      <c r="E538" s="20">
        <f>SUM(E539:E540)</f>
        <v>4000</v>
      </c>
      <c r="F538" s="20">
        <f>SUM(F539:F540)</f>
        <v>3000</v>
      </c>
      <c r="H538" s="84">
        <f t="shared" si="28"/>
        <v>75</v>
      </c>
      <c r="I538" s="73">
        <f t="shared" si="29"/>
        <v>75</v>
      </c>
    </row>
    <row r="539" spans="1:9" x14ac:dyDescent="0.25">
      <c r="A539" s="51">
        <v>8</v>
      </c>
      <c r="B539" s="15">
        <v>511366</v>
      </c>
      <c r="C539" s="15" t="s">
        <v>254</v>
      </c>
      <c r="D539" s="16">
        <v>4000</v>
      </c>
      <c r="E539" s="16">
        <v>4000</v>
      </c>
      <c r="F539" s="16">
        <v>3000</v>
      </c>
      <c r="H539" s="85">
        <f t="shared" si="28"/>
        <v>75</v>
      </c>
      <c r="I539" s="43">
        <f t="shared" si="29"/>
        <v>75</v>
      </c>
    </row>
    <row r="540" spans="1:9" x14ac:dyDescent="0.25">
      <c r="A540" s="51">
        <v>8</v>
      </c>
      <c r="B540" s="15">
        <v>511381</v>
      </c>
      <c r="C540" s="15" t="s">
        <v>319</v>
      </c>
      <c r="D540" s="16"/>
      <c r="E540" s="16"/>
      <c r="F540" s="16"/>
      <c r="H540" s="85"/>
      <c r="I540" s="43"/>
    </row>
    <row r="541" spans="1:9" x14ac:dyDescent="0.25">
      <c r="A541" s="51"/>
      <c r="B541" s="15"/>
      <c r="C541" s="15"/>
      <c r="D541" s="16"/>
      <c r="E541" s="16"/>
      <c r="F541" s="16"/>
      <c r="H541" s="84"/>
      <c r="I541" s="73"/>
    </row>
    <row r="542" spans="1:9" x14ac:dyDescent="0.25">
      <c r="A542" s="40" t="s">
        <v>103</v>
      </c>
      <c r="B542" s="17" t="s">
        <v>255</v>
      </c>
      <c r="C542" s="40" t="s">
        <v>256</v>
      </c>
      <c r="D542" s="20">
        <f>SUM(+D548+D551+D560+D564+D568+D574+D578+D585+D593+D595+D597)</f>
        <v>77600</v>
      </c>
      <c r="E542" s="20">
        <f>SUM(E545+E548+E551+E560+E564+E568+E574+E578+E585+E593+E595+E597+E602+E604)</f>
        <v>70025</v>
      </c>
      <c r="F542" s="20">
        <f>SUM(F545+F548+F551+F560+F564+F568+F574+F578+F585+F593+F595+F597+F602+F604)</f>
        <v>66540</v>
      </c>
      <c r="H542" s="84">
        <f t="shared" si="28"/>
        <v>85.74742268041237</v>
      </c>
      <c r="I542" s="73">
        <f t="shared" si="29"/>
        <v>95.0232059978579</v>
      </c>
    </row>
    <row r="543" spans="1:9" x14ac:dyDescent="0.25">
      <c r="A543" s="40"/>
      <c r="B543" s="17"/>
      <c r="C543" s="40"/>
      <c r="D543" s="20"/>
      <c r="E543" s="20"/>
      <c r="F543" s="20"/>
      <c r="H543" s="84"/>
      <c r="I543" s="73"/>
    </row>
    <row r="544" spans="1:9" x14ac:dyDescent="0.25">
      <c r="A544" s="40"/>
      <c r="B544" s="17"/>
      <c r="C544" s="40"/>
      <c r="D544" s="20"/>
      <c r="E544" s="20"/>
      <c r="F544" s="20"/>
      <c r="H544" s="84"/>
      <c r="I544" s="73"/>
    </row>
    <row r="545" spans="1:9" x14ac:dyDescent="0.25">
      <c r="A545" s="40"/>
      <c r="B545" s="22">
        <v>4111</v>
      </c>
      <c r="C545" s="22" t="s">
        <v>139</v>
      </c>
      <c r="D545" s="20">
        <f>SUM(D546+D547)</f>
        <v>0</v>
      </c>
      <c r="E545" s="20">
        <f>SUM(E546+E547)</f>
        <v>0</v>
      </c>
      <c r="F545" s="20">
        <f>SUM(F546+F547)</f>
        <v>0</v>
      </c>
      <c r="H545" s="84"/>
      <c r="I545" s="73"/>
    </row>
    <row r="546" spans="1:9" x14ac:dyDescent="0.25">
      <c r="A546" s="13">
        <v>9</v>
      </c>
      <c r="B546" s="25">
        <v>411132</v>
      </c>
      <c r="C546" s="47" t="s">
        <v>306</v>
      </c>
      <c r="D546" s="16"/>
      <c r="E546" s="16"/>
      <c r="F546" s="16"/>
      <c r="H546" s="85"/>
      <c r="I546" s="43"/>
    </row>
    <row r="547" spans="1:9" x14ac:dyDescent="0.25">
      <c r="A547" s="51">
        <v>9</v>
      </c>
      <c r="B547" s="15">
        <v>411191</v>
      </c>
      <c r="C547" s="15" t="s">
        <v>141</v>
      </c>
      <c r="D547" s="16"/>
      <c r="E547" s="16"/>
      <c r="F547" s="16"/>
      <c r="H547" s="85"/>
      <c r="I547" s="43"/>
    </row>
    <row r="548" spans="1:9" x14ac:dyDescent="0.25">
      <c r="A548" s="51"/>
      <c r="B548" s="22">
        <v>4112</v>
      </c>
      <c r="C548" s="17" t="s">
        <v>142</v>
      </c>
      <c r="D548" s="20">
        <f>SUM(D549+D550)</f>
        <v>8200</v>
      </c>
      <c r="E548" s="20">
        <f>SUM(E549+E550)</f>
        <v>4945</v>
      </c>
      <c r="F548" s="20">
        <f>SUM(F549+F550)</f>
        <v>6700</v>
      </c>
      <c r="H548" s="84">
        <f t="shared" si="28"/>
        <v>81.707317073170728</v>
      </c>
      <c r="I548" s="73">
        <f t="shared" si="29"/>
        <v>135.49039433771486</v>
      </c>
    </row>
    <row r="549" spans="1:9" x14ac:dyDescent="0.25">
      <c r="A549" s="51">
        <v>9</v>
      </c>
      <c r="B549" s="15">
        <v>411211</v>
      </c>
      <c r="C549" s="15" t="s">
        <v>143</v>
      </c>
      <c r="D549" s="16">
        <v>7200</v>
      </c>
      <c r="E549" s="16">
        <v>4795</v>
      </c>
      <c r="F549" s="16">
        <v>6200</v>
      </c>
      <c r="H549" s="85">
        <f t="shared" si="28"/>
        <v>86.111111111111114</v>
      </c>
      <c r="I549" s="43">
        <f t="shared" si="29"/>
        <v>129.30135557872785</v>
      </c>
    </row>
    <row r="550" spans="1:9" x14ac:dyDescent="0.25">
      <c r="A550" s="51">
        <v>9</v>
      </c>
      <c r="B550" s="15">
        <v>411261</v>
      </c>
      <c r="C550" s="15" t="s">
        <v>166</v>
      </c>
      <c r="D550" s="16">
        <v>1000</v>
      </c>
      <c r="E550" s="16">
        <v>150</v>
      </c>
      <c r="F550" s="16">
        <v>500</v>
      </c>
      <c r="H550" s="85">
        <f t="shared" si="28"/>
        <v>50</v>
      </c>
      <c r="I550" s="43">
        <f t="shared" si="29"/>
        <v>333.33333333333337</v>
      </c>
    </row>
    <row r="551" spans="1:9" ht="29.25" x14ac:dyDescent="0.25">
      <c r="A551" s="51"/>
      <c r="B551" s="22">
        <v>4122</v>
      </c>
      <c r="C551" s="30" t="s">
        <v>124</v>
      </c>
      <c r="D551" s="20">
        <f>SUM(D552:D559)</f>
        <v>46100</v>
      </c>
      <c r="E551" s="20">
        <f>SUM(E552:E559)</f>
        <v>44345</v>
      </c>
      <c r="F551" s="20">
        <f>SUM(F552:F559)</f>
        <v>39100</v>
      </c>
      <c r="H551" s="84">
        <f t="shared" si="28"/>
        <v>84.815618221258134</v>
      </c>
      <c r="I551" s="73">
        <f t="shared" si="29"/>
        <v>88.172285488781142</v>
      </c>
    </row>
    <row r="552" spans="1:9" x14ac:dyDescent="0.25">
      <c r="A552" s="51">
        <v>9</v>
      </c>
      <c r="B552" s="15">
        <v>412211</v>
      </c>
      <c r="C552" s="15" t="s">
        <v>149</v>
      </c>
      <c r="D552" s="16">
        <v>3400</v>
      </c>
      <c r="E552" s="16">
        <v>3959</v>
      </c>
      <c r="F552" s="16">
        <v>4000</v>
      </c>
      <c r="H552" s="85">
        <f t="shared" si="28"/>
        <v>117.64705882352942</v>
      </c>
      <c r="I552" s="43">
        <f t="shared" si="29"/>
        <v>101.03561505430665</v>
      </c>
    </row>
    <row r="553" spans="1:9" x14ac:dyDescent="0.25">
      <c r="A553" s="51">
        <v>9</v>
      </c>
      <c r="B553" s="25">
        <v>412214</v>
      </c>
      <c r="C553" s="53" t="s">
        <v>257</v>
      </c>
      <c r="D553" s="16">
        <v>30000</v>
      </c>
      <c r="E553" s="16">
        <v>29990</v>
      </c>
      <c r="F553" s="16">
        <v>25000</v>
      </c>
      <c r="H553" s="85">
        <f t="shared" si="28"/>
        <v>83.333333333333343</v>
      </c>
      <c r="I553" s="43">
        <f t="shared" si="29"/>
        <v>83.361120373457823</v>
      </c>
    </row>
    <row r="554" spans="1:9" x14ac:dyDescent="0.25">
      <c r="A554" s="51">
        <v>9</v>
      </c>
      <c r="B554" s="15">
        <v>412215</v>
      </c>
      <c r="C554" s="15" t="s">
        <v>150</v>
      </c>
      <c r="D554" s="16">
        <v>2400</v>
      </c>
      <c r="E554" s="16">
        <v>2399</v>
      </c>
      <c r="F554" s="16">
        <v>1000</v>
      </c>
      <c r="H554" s="85">
        <f t="shared" si="28"/>
        <v>41.666666666666671</v>
      </c>
      <c r="I554" s="43">
        <f t="shared" si="29"/>
        <v>41.684035014589412</v>
      </c>
    </row>
    <row r="555" spans="1:9" x14ac:dyDescent="0.25">
      <c r="A555" s="51">
        <v>9</v>
      </c>
      <c r="B555" s="15">
        <v>412221</v>
      </c>
      <c r="C555" s="15" t="s">
        <v>152</v>
      </c>
      <c r="D555" s="16">
        <v>1500</v>
      </c>
      <c r="E555" s="16">
        <v>595</v>
      </c>
      <c r="F555" s="16">
        <v>1000</v>
      </c>
      <c r="H555" s="85">
        <f t="shared" si="28"/>
        <v>66.666666666666657</v>
      </c>
      <c r="I555" s="43">
        <f t="shared" si="29"/>
        <v>168.0672268907563</v>
      </c>
    </row>
    <row r="556" spans="1:9" x14ac:dyDescent="0.25">
      <c r="A556" s="51">
        <v>9</v>
      </c>
      <c r="B556" s="15">
        <v>412222</v>
      </c>
      <c r="C556" s="15" t="s">
        <v>258</v>
      </c>
      <c r="D556" s="16">
        <v>4400</v>
      </c>
      <c r="E556" s="16">
        <v>4128</v>
      </c>
      <c r="F556" s="16">
        <v>4500</v>
      </c>
      <c r="H556" s="85">
        <f t="shared" si="28"/>
        <v>102.27272727272727</v>
      </c>
      <c r="I556" s="43">
        <f t="shared" si="29"/>
        <v>109.01162790697674</v>
      </c>
    </row>
    <row r="557" spans="1:9" x14ac:dyDescent="0.25">
      <c r="A557" s="51">
        <v>9</v>
      </c>
      <c r="B557" s="15">
        <v>412229</v>
      </c>
      <c r="C557" s="15" t="s">
        <v>479</v>
      </c>
      <c r="D557" s="16"/>
      <c r="E557" s="16">
        <v>0</v>
      </c>
      <c r="F557" s="16"/>
      <c r="H557" s="85"/>
      <c r="I557" s="43"/>
    </row>
    <row r="558" spans="1:9" x14ac:dyDescent="0.25">
      <c r="A558" s="51">
        <v>9</v>
      </c>
      <c r="B558" s="15">
        <v>412230</v>
      </c>
      <c r="C558" s="15" t="s">
        <v>154</v>
      </c>
      <c r="D558" s="16">
        <v>3200</v>
      </c>
      <c r="E558" s="16">
        <v>2720</v>
      </c>
      <c r="F558" s="16">
        <v>3000</v>
      </c>
      <c r="H558" s="85">
        <f t="shared" si="28"/>
        <v>93.75</v>
      </c>
      <c r="I558" s="43">
        <f t="shared" si="29"/>
        <v>110.29411764705883</v>
      </c>
    </row>
    <row r="559" spans="1:9" x14ac:dyDescent="0.25">
      <c r="A559" s="51">
        <v>9</v>
      </c>
      <c r="B559" s="25">
        <v>412240</v>
      </c>
      <c r="C559" s="53" t="s">
        <v>259</v>
      </c>
      <c r="D559" s="16">
        <v>1200</v>
      </c>
      <c r="E559" s="16">
        <v>554</v>
      </c>
      <c r="F559" s="16">
        <v>600</v>
      </c>
      <c r="H559" s="85">
        <f t="shared" si="28"/>
        <v>50</v>
      </c>
      <c r="I559" s="43">
        <f t="shared" si="29"/>
        <v>108.30324909747293</v>
      </c>
    </row>
    <row r="560" spans="1:9" x14ac:dyDescent="0.25">
      <c r="A560" s="51"/>
      <c r="B560" s="22">
        <v>4123</v>
      </c>
      <c r="C560" s="17" t="s">
        <v>156</v>
      </c>
      <c r="D560" s="20">
        <f>SUM(D561:D563)</f>
        <v>2150</v>
      </c>
      <c r="E560" s="20">
        <f>SUM(E561:E563)</f>
        <v>2134</v>
      </c>
      <c r="F560" s="20">
        <f>SUM(F561:F563)</f>
        <v>2500</v>
      </c>
      <c r="H560" s="84">
        <f t="shared" si="28"/>
        <v>116.27906976744187</v>
      </c>
      <c r="I560" s="73">
        <f t="shared" si="29"/>
        <v>117.15089034676664</v>
      </c>
    </row>
    <row r="561" spans="1:9" x14ac:dyDescent="0.25">
      <c r="A561" s="51">
        <v>9</v>
      </c>
      <c r="B561" s="15">
        <v>412310</v>
      </c>
      <c r="C561" s="15" t="s">
        <v>157</v>
      </c>
      <c r="D561" s="16">
        <v>600</v>
      </c>
      <c r="E561" s="16">
        <v>693</v>
      </c>
      <c r="F561" s="16">
        <v>700</v>
      </c>
      <c r="H561" s="85">
        <f t="shared" ref="H561:I621" si="30">PRODUCT(F561/D561)*100</f>
        <v>116.66666666666667</v>
      </c>
      <c r="I561" s="43">
        <f t="shared" ref="I561:I589" si="31">SUM(F561/E561)*100</f>
        <v>101.01010101010101</v>
      </c>
    </row>
    <row r="562" spans="1:9" x14ac:dyDescent="0.25">
      <c r="A562" s="51">
        <v>9</v>
      </c>
      <c r="B562" s="15">
        <v>412320</v>
      </c>
      <c r="C562" s="15" t="s">
        <v>158</v>
      </c>
      <c r="D562" s="16">
        <v>700</v>
      </c>
      <c r="E562" s="16">
        <v>736</v>
      </c>
      <c r="F562" s="16">
        <v>1000</v>
      </c>
      <c r="H562" s="85">
        <f t="shared" si="30"/>
        <v>142.85714285714286</v>
      </c>
      <c r="I562" s="43">
        <f t="shared" si="31"/>
        <v>135.86956521739131</v>
      </c>
    </row>
    <row r="563" spans="1:9" x14ac:dyDescent="0.25">
      <c r="A563" s="51">
        <v>9</v>
      </c>
      <c r="B563" s="15">
        <v>412330</v>
      </c>
      <c r="C563" s="15" t="s">
        <v>159</v>
      </c>
      <c r="D563" s="16">
        <v>850</v>
      </c>
      <c r="E563" s="16">
        <v>705</v>
      </c>
      <c r="F563" s="16">
        <v>800</v>
      </c>
      <c r="H563" s="85">
        <f t="shared" si="30"/>
        <v>94.117647058823522</v>
      </c>
      <c r="I563" s="43">
        <f t="shared" si="31"/>
        <v>113.47517730496455</v>
      </c>
    </row>
    <row r="564" spans="1:9" x14ac:dyDescent="0.25">
      <c r="A564" s="51"/>
      <c r="B564" s="22">
        <v>4124</v>
      </c>
      <c r="C564" s="17" t="s">
        <v>161</v>
      </c>
      <c r="D564" s="20">
        <f>SUM(D565:D567)</f>
        <v>1900</v>
      </c>
      <c r="E564" s="20">
        <f t="shared" ref="E564:F564" si="32">SUM(E565:E567)</f>
        <v>1900</v>
      </c>
      <c r="F564" s="20">
        <f t="shared" si="32"/>
        <v>2300</v>
      </c>
      <c r="H564" s="84">
        <f t="shared" si="30"/>
        <v>121.05263157894737</v>
      </c>
      <c r="I564" s="73">
        <f t="shared" si="31"/>
        <v>121.05263157894737</v>
      </c>
    </row>
    <row r="565" spans="1:9" x14ac:dyDescent="0.25">
      <c r="A565" s="51">
        <v>9</v>
      </c>
      <c r="B565" s="25">
        <v>412420</v>
      </c>
      <c r="C565" s="15" t="s">
        <v>353</v>
      </c>
      <c r="D565" s="16"/>
      <c r="E565" s="16">
        <v>0</v>
      </c>
      <c r="F565" s="16">
        <v>200</v>
      </c>
      <c r="H565" s="85"/>
      <c r="I565" s="43"/>
    </row>
    <row r="566" spans="1:9" x14ac:dyDescent="0.25">
      <c r="A566" s="51">
        <v>9</v>
      </c>
      <c r="B566" s="15">
        <v>412430</v>
      </c>
      <c r="C566" s="15" t="s">
        <v>260</v>
      </c>
      <c r="D566" s="16">
        <v>1400</v>
      </c>
      <c r="E566" s="16">
        <v>1400</v>
      </c>
      <c r="F566" s="16">
        <v>1400</v>
      </c>
      <c r="H566" s="85">
        <f t="shared" si="30"/>
        <v>100</v>
      </c>
      <c r="I566" s="43">
        <f t="shared" si="31"/>
        <v>100</v>
      </c>
    </row>
    <row r="567" spans="1:9" x14ac:dyDescent="0.25">
      <c r="A567" s="51">
        <v>9</v>
      </c>
      <c r="B567" s="15">
        <v>412444</v>
      </c>
      <c r="C567" s="15" t="s">
        <v>305</v>
      </c>
      <c r="D567" s="16">
        <v>500</v>
      </c>
      <c r="E567" s="16">
        <v>500</v>
      </c>
      <c r="F567" s="16">
        <v>700</v>
      </c>
      <c r="H567" s="85">
        <f t="shared" si="30"/>
        <v>140</v>
      </c>
      <c r="I567" s="43">
        <f t="shared" si="31"/>
        <v>140</v>
      </c>
    </row>
    <row r="568" spans="1:9" x14ac:dyDescent="0.25">
      <c r="A568" s="51"/>
      <c r="B568" s="22">
        <v>4125</v>
      </c>
      <c r="C568" s="17" t="s">
        <v>163</v>
      </c>
      <c r="D568" s="20">
        <f>SUM(D569:D573)</f>
        <v>2000</v>
      </c>
      <c r="E568" s="20">
        <f>SUM(E569:E573)</f>
        <v>1921</v>
      </c>
      <c r="F568" s="20">
        <f>SUM(F569:F573)</f>
        <v>3600</v>
      </c>
      <c r="H568" s="84">
        <f t="shared" si="30"/>
        <v>180</v>
      </c>
      <c r="I568" s="73">
        <f t="shared" si="31"/>
        <v>187.40239458615304</v>
      </c>
    </row>
    <row r="569" spans="1:9" x14ac:dyDescent="0.25">
      <c r="A569" s="51">
        <v>9</v>
      </c>
      <c r="B569" s="15">
        <v>412510</v>
      </c>
      <c r="C569" s="15" t="s">
        <v>164</v>
      </c>
      <c r="D569" s="16">
        <v>700</v>
      </c>
      <c r="E569" s="16">
        <v>1639</v>
      </c>
      <c r="F569" s="16">
        <v>3000</v>
      </c>
      <c r="H569" s="85">
        <f t="shared" si="30"/>
        <v>428.57142857142856</v>
      </c>
      <c r="I569" s="43">
        <f t="shared" si="31"/>
        <v>183.0384380719951</v>
      </c>
    </row>
    <row r="570" spans="1:9" x14ac:dyDescent="0.25">
      <c r="A570" s="51">
        <v>9</v>
      </c>
      <c r="B570" s="15">
        <v>412531</v>
      </c>
      <c r="C570" s="15" t="s">
        <v>261</v>
      </c>
      <c r="D570" s="16">
        <v>1000</v>
      </c>
      <c r="E570" s="16">
        <v>0</v>
      </c>
      <c r="F570" s="16">
        <v>300</v>
      </c>
      <c r="H570" s="85">
        <f t="shared" si="30"/>
        <v>30</v>
      </c>
      <c r="I570" s="43" t="e">
        <f t="shared" si="31"/>
        <v>#DIV/0!</v>
      </c>
    </row>
    <row r="571" spans="1:9" x14ac:dyDescent="0.25">
      <c r="A571" s="51">
        <v>9</v>
      </c>
      <c r="B571" s="15">
        <v>412532</v>
      </c>
      <c r="C571" s="15" t="s">
        <v>262</v>
      </c>
      <c r="D571" s="16"/>
      <c r="E571" s="16"/>
      <c r="F571" s="16"/>
      <c r="H571" s="85" t="e">
        <f t="shared" si="30"/>
        <v>#DIV/0!</v>
      </c>
      <c r="I571" s="43" t="e">
        <f t="shared" si="31"/>
        <v>#DIV/0!</v>
      </c>
    </row>
    <row r="572" spans="1:9" x14ac:dyDescent="0.25">
      <c r="A572" s="51">
        <v>9</v>
      </c>
      <c r="B572" s="15">
        <v>412536</v>
      </c>
      <c r="C572" s="15" t="s">
        <v>304</v>
      </c>
      <c r="D572" s="16">
        <v>300</v>
      </c>
      <c r="E572" s="16">
        <v>282</v>
      </c>
      <c r="F572" s="16">
        <v>300</v>
      </c>
      <c r="H572" s="85">
        <f t="shared" si="30"/>
        <v>100</v>
      </c>
      <c r="I572" s="43">
        <f t="shared" si="31"/>
        <v>106.38297872340425</v>
      </c>
    </row>
    <row r="573" spans="1:9" x14ac:dyDescent="0.25">
      <c r="A573" s="51">
        <v>9</v>
      </c>
      <c r="B573" s="15">
        <v>412539</v>
      </c>
      <c r="C573" s="15" t="s">
        <v>263</v>
      </c>
      <c r="D573" s="16"/>
      <c r="E573" s="16">
        <v>0</v>
      </c>
      <c r="F573" s="16"/>
      <c r="H573" s="85" t="e">
        <f t="shared" si="30"/>
        <v>#DIV/0!</v>
      </c>
      <c r="I573" s="43" t="e">
        <f t="shared" si="31"/>
        <v>#DIV/0!</v>
      </c>
    </row>
    <row r="574" spans="1:9" x14ac:dyDescent="0.25">
      <c r="A574" s="51"/>
      <c r="B574" s="22">
        <v>4126</v>
      </c>
      <c r="C574" s="17" t="s">
        <v>125</v>
      </c>
      <c r="D574" s="20">
        <f>SUM(D575:D577)</f>
        <v>1650</v>
      </c>
      <c r="E574" s="20">
        <f>SUM(E575:E577)</f>
        <v>1336</v>
      </c>
      <c r="F574" s="20">
        <f>SUM(F575:F577)</f>
        <v>1150</v>
      </c>
      <c r="H574" s="84">
        <f t="shared" si="30"/>
        <v>69.696969696969703</v>
      </c>
      <c r="I574" s="73">
        <f t="shared" si="31"/>
        <v>86.077844311377248</v>
      </c>
    </row>
    <row r="575" spans="1:9" x14ac:dyDescent="0.25">
      <c r="A575" s="51">
        <v>9</v>
      </c>
      <c r="B575" s="15">
        <v>412612</v>
      </c>
      <c r="C575" s="15" t="s">
        <v>125</v>
      </c>
      <c r="D575" s="16">
        <v>150</v>
      </c>
      <c r="E575" s="16">
        <v>95</v>
      </c>
      <c r="F575" s="16">
        <v>150</v>
      </c>
      <c r="H575" s="85">
        <f t="shared" si="30"/>
        <v>100</v>
      </c>
      <c r="I575" s="43">
        <f t="shared" si="31"/>
        <v>157.89473684210526</v>
      </c>
    </row>
    <row r="576" spans="1:9" x14ac:dyDescent="0.25">
      <c r="A576" s="51">
        <v>9</v>
      </c>
      <c r="B576" s="15">
        <v>412630</v>
      </c>
      <c r="C576" s="15" t="s">
        <v>168</v>
      </c>
      <c r="D576" s="16"/>
      <c r="E576" s="16"/>
      <c r="F576" s="16"/>
      <c r="H576" s="85"/>
      <c r="I576" s="43"/>
    </row>
    <row r="577" spans="1:9" x14ac:dyDescent="0.25">
      <c r="A577" s="51">
        <v>9</v>
      </c>
      <c r="B577" s="15">
        <v>412614</v>
      </c>
      <c r="C577" s="15" t="s">
        <v>376</v>
      </c>
      <c r="D577" s="16">
        <v>1500</v>
      </c>
      <c r="E577" s="16">
        <v>1241</v>
      </c>
      <c r="F577" s="16">
        <v>1000</v>
      </c>
      <c r="H577" s="85"/>
      <c r="I577" s="43"/>
    </row>
    <row r="578" spans="1:9" x14ac:dyDescent="0.25">
      <c r="A578" s="51"/>
      <c r="B578" s="22">
        <v>4127</v>
      </c>
      <c r="C578" s="17" t="s">
        <v>169</v>
      </c>
      <c r="D578" s="20">
        <f>SUM(D579:D584)</f>
        <v>3800</v>
      </c>
      <c r="E578" s="20">
        <f>SUM(E579:E584)</f>
        <v>2948</v>
      </c>
      <c r="F578" s="20">
        <f>SUM(F579:F584)</f>
        <v>3700</v>
      </c>
      <c r="H578" s="84">
        <f t="shared" si="30"/>
        <v>97.368421052631575</v>
      </c>
      <c r="I578" s="73">
        <f t="shared" si="31"/>
        <v>125.50881953867028</v>
      </c>
    </row>
    <row r="579" spans="1:9" x14ac:dyDescent="0.25">
      <c r="A579" s="51">
        <v>9</v>
      </c>
      <c r="B579" s="15">
        <v>412710</v>
      </c>
      <c r="C579" s="15" t="s">
        <v>264</v>
      </c>
      <c r="D579" s="16"/>
      <c r="E579" s="16"/>
      <c r="F579" s="16"/>
      <c r="H579" s="85"/>
      <c r="I579" s="43"/>
    </row>
    <row r="580" spans="1:9" x14ac:dyDescent="0.25">
      <c r="A580" s="51">
        <v>9</v>
      </c>
      <c r="B580" s="15">
        <v>412720</v>
      </c>
      <c r="C580" s="15" t="s">
        <v>265</v>
      </c>
      <c r="D580" s="16">
        <v>1200</v>
      </c>
      <c r="E580" s="16">
        <v>963</v>
      </c>
      <c r="F580" s="16">
        <v>1200</v>
      </c>
      <c r="H580" s="85">
        <f t="shared" si="30"/>
        <v>100</v>
      </c>
      <c r="I580" s="43">
        <f t="shared" si="31"/>
        <v>124.61059190031152</v>
      </c>
    </row>
    <row r="581" spans="1:9" x14ac:dyDescent="0.25">
      <c r="A581" s="51">
        <v>9</v>
      </c>
      <c r="B581" s="15">
        <v>412731</v>
      </c>
      <c r="C581" s="15" t="s">
        <v>303</v>
      </c>
      <c r="D581" s="16">
        <v>50</v>
      </c>
      <c r="E581" s="16">
        <v>0</v>
      </c>
      <c r="F581" s="16">
        <v>50</v>
      </c>
      <c r="H581" s="85">
        <f t="shared" si="30"/>
        <v>100</v>
      </c>
      <c r="I581" s="43" t="e">
        <f t="shared" si="31"/>
        <v>#DIV/0!</v>
      </c>
    </row>
    <row r="582" spans="1:9" x14ac:dyDescent="0.25">
      <c r="A582" s="51">
        <v>9</v>
      </c>
      <c r="B582" s="15">
        <v>412735</v>
      </c>
      <c r="C582" s="15" t="s">
        <v>302</v>
      </c>
      <c r="D582" s="16">
        <v>50</v>
      </c>
      <c r="E582" s="16">
        <v>50</v>
      </c>
      <c r="F582" s="16">
        <v>50</v>
      </c>
      <c r="H582" s="85">
        <f t="shared" si="30"/>
        <v>100</v>
      </c>
      <c r="I582" s="43">
        <f t="shared" si="31"/>
        <v>100</v>
      </c>
    </row>
    <row r="583" spans="1:9" x14ac:dyDescent="0.25">
      <c r="A583" s="51">
        <v>9</v>
      </c>
      <c r="B583" s="15">
        <v>412770</v>
      </c>
      <c r="C583" s="15" t="s">
        <v>175</v>
      </c>
      <c r="D583" s="16">
        <v>500</v>
      </c>
      <c r="E583" s="16">
        <v>460</v>
      </c>
      <c r="F583" s="16">
        <v>900</v>
      </c>
      <c r="H583" s="85">
        <f t="shared" si="30"/>
        <v>180</v>
      </c>
      <c r="I583" s="43">
        <f t="shared" si="31"/>
        <v>195.65217391304347</v>
      </c>
    </row>
    <row r="584" spans="1:9" x14ac:dyDescent="0.25">
      <c r="A584" s="51">
        <v>9</v>
      </c>
      <c r="B584" s="15">
        <v>412790</v>
      </c>
      <c r="C584" s="15" t="s">
        <v>245</v>
      </c>
      <c r="D584" s="16">
        <v>2000</v>
      </c>
      <c r="E584" s="16">
        <v>1475</v>
      </c>
      <c r="F584" s="16">
        <v>1500</v>
      </c>
      <c r="H584" s="85">
        <f t="shared" si="30"/>
        <v>75</v>
      </c>
      <c r="I584" s="43">
        <f t="shared" si="31"/>
        <v>101.69491525423729</v>
      </c>
    </row>
    <row r="585" spans="1:9" x14ac:dyDescent="0.25">
      <c r="A585" s="51"/>
      <c r="B585" s="22">
        <v>4129</v>
      </c>
      <c r="C585" s="17" t="s">
        <v>132</v>
      </c>
      <c r="D585" s="20">
        <f>SUM(D586:D592)</f>
        <v>3000</v>
      </c>
      <c r="E585" s="20">
        <f>SUM(E586:E592)</f>
        <v>1709</v>
      </c>
      <c r="F585" s="20">
        <f>SUM(F586:F592)</f>
        <v>1600</v>
      </c>
      <c r="H585" s="84">
        <f t="shared" si="30"/>
        <v>53.333333333333336</v>
      </c>
      <c r="I585" s="73">
        <f t="shared" si="31"/>
        <v>93.622001170275013</v>
      </c>
    </row>
    <row r="586" spans="1:9" x14ac:dyDescent="0.25">
      <c r="A586" s="51">
        <v>9</v>
      </c>
      <c r="B586" s="15">
        <v>412920</v>
      </c>
      <c r="C586" s="15" t="s">
        <v>266</v>
      </c>
      <c r="D586" s="16">
        <v>1000</v>
      </c>
      <c r="E586" s="16">
        <v>626</v>
      </c>
      <c r="F586" s="16">
        <v>500</v>
      </c>
      <c r="H586" s="85">
        <f t="shared" si="30"/>
        <v>50</v>
      </c>
      <c r="I586" s="43">
        <f t="shared" si="31"/>
        <v>79.87220447284345</v>
      </c>
    </row>
    <row r="587" spans="1:9" x14ac:dyDescent="0.25">
      <c r="A587" s="51">
        <v>9</v>
      </c>
      <c r="B587" s="15">
        <v>412929</v>
      </c>
      <c r="C587" s="15" t="s">
        <v>267</v>
      </c>
      <c r="D587" s="16"/>
      <c r="E587" s="16"/>
      <c r="F587" s="16"/>
      <c r="H587" s="85"/>
      <c r="I587" s="43"/>
    </row>
    <row r="588" spans="1:9" x14ac:dyDescent="0.25">
      <c r="A588" s="51">
        <v>9</v>
      </c>
      <c r="B588" s="15">
        <v>412943</v>
      </c>
      <c r="C588" s="15" t="s">
        <v>249</v>
      </c>
      <c r="D588" s="16">
        <v>300</v>
      </c>
      <c r="E588" s="16">
        <v>300</v>
      </c>
      <c r="F588" s="16">
        <v>300</v>
      </c>
      <c r="H588" s="85"/>
      <c r="I588" s="43"/>
    </row>
    <row r="589" spans="1:9" x14ac:dyDescent="0.25">
      <c r="A589" s="51">
        <v>9</v>
      </c>
      <c r="B589" s="15">
        <v>412941</v>
      </c>
      <c r="C589" s="15" t="s">
        <v>268</v>
      </c>
      <c r="D589" s="16">
        <v>900</v>
      </c>
      <c r="E589" s="16">
        <v>427</v>
      </c>
      <c r="F589" s="16">
        <v>500</v>
      </c>
      <c r="H589" s="85">
        <f t="shared" si="30"/>
        <v>55.555555555555557</v>
      </c>
      <c r="I589" s="43">
        <f t="shared" si="31"/>
        <v>117.09601873536299</v>
      </c>
    </row>
    <row r="590" spans="1:9" x14ac:dyDescent="0.25">
      <c r="A590" s="51">
        <v>9</v>
      </c>
      <c r="B590" s="15">
        <v>412944</v>
      </c>
      <c r="C590" s="15" t="s">
        <v>498</v>
      </c>
      <c r="D590" s="16"/>
      <c r="E590" s="16">
        <v>62</v>
      </c>
      <c r="F590" s="16">
        <v>0</v>
      </c>
      <c r="H590" s="85"/>
      <c r="I590" s="43"/>
    </row>
    <row r="591" spans="1:9" x14ac:dyDescent="0.25">
      <c r="A591" s="51">
        <v>9</v>
      </c>
      <c r="B591" s="15">
        <v>412975</v>
      </c>
      <c r="C591" s="15" t="s">
        <v>511</v>
      </c>
      <c r="D591" s="16"/>
      <c r="E591" s="16">
        <v>12</v>
      </c>
      <c r="F591" s="16">
        <v>0</v>
      </c>
      <c r="H591" s="85"/>
      <c r="I591" s="43"/>
    </row>
    <row r="592" spans="1:9" x14ac:dyDescent="0.25">
      <c r="A592" s="51">
        <v>9</v>
      </c>
      <c r="B592" s="15">
        <v>412999</v>
      </c>
      <c r="C592" s="15" t="s">
        <v>132</v>
      </c>
      <c r="D592" s="16">
        <v>800</v>
      </c>
      <c r="E592" s="16">
        <v>282</v>
      </c>
      <c r="F592" s="16">
        <v>300</v>
      </c>
      <c r="H592" s="85">
        <f>PRODUCT(F592/D592)*100</f>
        <v>37.5</v>
      </c>
      <c r="I592" s="43">
        <f>SUM(F592/E592)*100</f>
        <v>106.38297872340425</v>
      </c>
    </row>
    <row r="593" spans="1:9" x14ac:dyDescent="0.25">
      <c r="A593" s="51"/>
      <c r="B593" s="22">
        <v>4191</v>
      </c>
      <c r="C593" s="17" t="s">
        <v>471</v>
      </c>
      <c r="D593" s="20">
        <f>SUM(D594)</f>
        <v>0</v>
      </c>
      <c r="E593" s="20">
        <f>SUM(E594)</f>
        <v>0</v>
      </c>
      <c r="F593" s="16"/>
      <c r="H593" s="85"/>
      <c r="I593" s="43"/>
    </row>
    <row r="594" spans="1:9" x14ac:dyDescent="0.25">
      <c r="A594" s="51">
        <v>9</v>
      </c>
      <c r="B594" s="15">
        <v>419110</v>
      </c>
      <c r="C594" s="15" t="s">
        <v>471</v>
      </c>
      <c r="D594" s="16">
        <v>0</v>
      </c>
      <c r="E594" s="16">
        <v>0</v>
      </c>
      <c r="F594" s="16">
        <v>0</v>
      </c>
      <c r="H594" s="85"/>
      <c r="I594" s="43"/>
    </row>
    <row r="595" spans="1:9" x14ac:dyDescent="0.25">
      <c r="A595" s="51"/>
      <c r="B595" s="22">
        <v>5112</v>
      </c>
      <c r="C595" s="17" t="s">
        <v>269</v>
      </c>
      <c r="D595" s="20">
        <f>SUM(D596)</f>
        <v>4000</v>
      </c>
      <c r="E595" s="20">
        <f>SUM(E596)</f>
        <v>5815</v>
      </c>
      <c r="F595" s="20">
        <f t="shared" ref="F595" si="33">SUM(F596)</f>
        <v>0</v>
      </c>
      <c r="H595" s="84"/>
      <c r="I595" s="73"/>
    </row>
    <row r="596" spans="1:9" x14ac:dyDescent="0.25">
      <c r="A596" s="51">
        <v>9</v>
      </c>
      <c r="B596" s="15">
        <v>511220</v>
      </c>
      <c r="C596" s="15" t="s">
        <v>328</v>
      </c>
      <c r="D596" s="16">
        <v>4000</v>
      </c>
      <c r="E596" s="16">
        <v>5815</v>
      </c>
      <c r="F596" s="16">
        <v>0</v>
      </c>
      <c r="H596" s="85"/>
      <c r="I596" s="43"/>
    </row>
    <row r="597" spans="1:9" x14ac:dyDescent="0.25">
      <c r="A597" s="51"/>
      <c r="B597" s="77">
        <v>5113</v>
      </c>
      <c r="C597" s="78" t="s">
        <v>212</v>
      </c>
      <c r="D597" s="80">
        <f>SUM(D598:D601)</f>
        <v>4800</v>
      </c>
      <c r="E597" s="80">
        <f t="shared" ref="E597:F597" si="34">SUM(E598:E601)</f>
        <v>2760</v>
      </c>
      <c r="F597" s="80">
        <f t="shared" si="34"/>
        <v>5690</v>
      </c>
      <c r="H597" s="84">
        <f>PRODUCT(F597/D597)*100</f>
        <v>118.54166666666666</v>
      </c>
      <c r="I597" s="73">
        <f>SUM(F597/E597)*100</f>
        <v>206.15942028985506</v>
      </c>
    </row>
    <row r="598" spans="1:9" x14ac:dyDescent="0.25">
      <c r="A598" s="51">
        <v>9</v>
      </c>
      <c r="B598" s="79">
        <v>511320</v>
      </c>
      <c r="C598" s="15" t="s">
        <v>329</v>
      </c>
      <c r="D598" s="16">
        <v>800</v>
      </c>
      <c r="E598" s="16">
        <v>847</v>
      </c>
      <c r="F598" s="16">
        <v>690</v>
      </c>
      <c r="H598" s="85"/>
      <c r="I598" s="43"/>
    </row>
    <row r="599" spans="1:9" x14ac:dyDescent="0.25">
      <c r="A599" s="51">
        <v>9</v>
      </c>
      <c r="B599" s="79">
        <v>511330</v>
      </c>
      <c r="C599" s="15" t="s">
        <v>281</v>
      </c>
      <c r="D599" s="16">
        <v>4000</v>
      </c>
      <c r="E599" s="16">
        <v>351</v>
      </c>
      <c r="F599" s="16">
        <v>4000</v>
      </c>
      <c r="H599" s="85"/>
      <c r="I599" s="43"/>
    </row>
    <row r="600" spans="1:9" x14ac:dyDescent="0.25">
      <c r="A600" s="51">
        <v>9</v>
      </c>
      <c r="B600" s="15">
        <v>511360</v>
      </c>
      <c r="C600" s="15" t="s">
        <v>330</v>
      </c>
      <c r="D600" s="16"/>
      <c r="E600" s="16">
        <v>965</v>
      </c>
      <c r="F600" s="16">
        <v>1000</v>
      </c>
      <c r="H600" s="85" t="e">
        <f>PRODUCT(F600/D600)*100</f>
        <v>#DIV/0!</v>
      </c>
      <c r="I600" s="43">
        <f>SUM(F600/E600)*100</f>
        <v>103.62694300518133</v>
      </c>
    </row>
    <row r="601" spans="1:9" x14ac:dyDescent="0.25">
      <c r="A601" s="51">
        <v>9</v>
      </c>
      <c r="B601" s="15">
        <v>511380</v>
      </c>
      <c r="C601" s="15" t="s">
        <v>319</v>
      </c>
      <c r="D601" s="16"/>
      <c r="E601" s="16">
        <v>597</v>
      </c>
      <c r="F601" s="16"/>
      <c r="H601" s="85"/>
      <c r="I601" s="43"/>
    </row>
    <row r="602" spans="1:9" x14ac:dyDescent="0.25">
      <c r="A602" s="51"/>
      <c r="B602" s="22">
        <v>5114</v>
      </c>
      <c r="C602" s="17" t="s">
        <v>517</v>
      </c>
      <c r="D602" s="16">
        <f>SUM(D603)</f>
        <v>0</v>
      </c>
      <c r="E602" s="20">
        <f>SUM(E603)</f>
        <v>0</v>
      </c>
      <c r="F602" s="16"/>
      <c r="H602" s="85"/>
      <c r="I602" s="43"/>
    </row>
    <row r="603" spans="1:9" x14ac:dyDescent="0.25">
      <c r="A603" s="51"/>
      <c r="B603" s="15">
        <v>511461</v>
      </c>
      <c r="C603" s="15" t="s">
        <v>517</v>
      </c>
      <c r="D603" s="16">
        <v>0</v>
      </c>
      <c r="E603" s="16">
        <v>0</v>
      </c>
      <c r="F603" s="16">
        <v>0</v>
      </c>
      <c r="H603" s="85"/>
      <c r="I603" s="43"/>
    </row>
    <row r="604" spans="1:9" x14ac:dyDescent="0.25">
      <c r="A604" s="51"/>
      <c r="B604" s="22">
        <v>5161</v>
      </c>
      <c r="C604" s="17" t="s">
        <v>499</v>
      </c>
      <c r="D604" s="16">
        <f>SUM(D605)</f>
        <v>0</v>
      </c>
      <c r="E604" s="20">
        <f>SUM(E605)</f>
        <v>212</v>
      </c>
      <c r="F604" s="20">
        <f>SUM(F605)</f>
        <v>200</v>
      </c>
      <c r="H604" s="85"/>
      <c r="I604" s="43"/>
    </row>
    <row r="605" spans="1:9" x14ac:dyDescent="0.25">
      <c r="A605" s="51">
        <v>9</v>
      </c>
      <c r="B605" s="15">
        <v>516141</v>
      </c>
      <c r="C605" s="15" t="s">
        <v>500</v>
      </c>
      <c r="D605" s="16">
        <v>0</v>
      </c>
      <c r="E605" s="16">
        <v>212</v>
      </c>
      <c r="F605" s="16">
        <v>200</v>
      </c>
      <c r="H605" s="85"/>
      <c r="I605" s="43"/>
    </row>
    <row r="606" spans="1:9" x14ac:dyDescent="0.25">
      <c r="A606" s="51"/>
      <c r="B606" s="15"/>
      <c r="C606" s="15"/>
      <c r="D606" s="16"/>
      <c r="E606" s="16"/>
      <c r="F606" s="16"/>
      <c r="H606" s="84"/>
      <c r="I606" s="73"/>
    </row>
    <row r="607" spans="1:9" x14ac:dyDescent="0.25">
      <c r="A607" s="40" t="s">
        <v>114</v>
      </c>
      <c r="B607" s="17" t="s">
        <v>270</v>
      </c>
      <c r="C607" s="17" t="s">
        <v>271</v>
      </c>
      <c r="D607" s="20">
        <f>SUM(D609+D614+D623+D628+D631+D638+D642+D645+D651+D658+D674)</f>
        <v>182100</v>
      </c>
      <c r="E607" s="20">
        <f>SUM(E609+E614+E623+E628+E631+E638+E642+E645+E651+E658+E672+E674)</f>
        <v>165995</v>
      </c>
      <c r="F607" s="20">
        <f>SUM(F609+F614+F623+F628+F631+F638+F642+F645+F651+F658+F672+F674)</f>
        <v>165730</v>
      </c>
      <c r="H607" s="84">
        <f>PRODUCT(F607/D607)*100</f>
        <v>91.010433827567269</v>
      </c>
      <c r="I607" s="73">
        <f>SUM(F607/E607)*100</f>
        <v>99.840356637248107</v>
      </c>
    </row>
    <row r="608" spans="1:9" x14ac:dyDescent="0.25">
      <c r="A608" s="40"/>
      <c r="B608" s="17"/>
      <c r="C608" s="40"/>
      <c r="D608" s="20"/>
      <c r="E608" s="20"/>
      <c r="F608" s="20"/>
      <c r="H608" s="84"/>
      <c r="I608" s="73"/>
    </row>
    <row r="609" spans="1:9" x14ac:dyDescent="0.25">
      <c r="A609" s="40"/>
      <c r="B609" s="22">
        <v>4111</v>
      </c>
      <c r="C609" s="22" t="s">
        <v>139</v>
      </c>
      <c r="D609" s="20">
        <f>SUM(D610:D613)</f>
        <v>91130</v>
      </c>
      <c r="E609" s="20">
        <f>SUM(E610:E613)</f>
        <v>77446</v>
      </c>
      <c r="F609" s="20">
        <f>SUM(F610:F613)</f>
        <v>84800</v>
      </c>
      <c r="H609" s="84">
        <f t="shared" ref="H609:H640" si="35">PRODUCT(F609/D609)*100</f>
        <v>93.053879073850538</v>
      </c>
      <c r="I609" s="73">
        <f t="shared" ref="I609:I616" si="36">SUM(F609/E609)*100</f>
        <v>109.49564858094672</v>
      </c>
    </row>
    <row r="610" spans="1:9" x14ac:dyDescent="0.25">
      <c r="A610" s="13">
        <v>8</v>
      </c>
      <c r="B610" s="15">
        <v>411111</v>
      </c>
      <c r="C610" s="47" t="s">
        <v>140</v>
      </c>
      <c r="D610" s="16">
        <v>53100</v>
      </c>
      <c r="E610" s="16">
        <v>45766</v>
      </c>
      <c r="F610" s="16">
        <v>50100</v>
      </c>
      <c r="H610" s="85">
        <f t="shared" si="35"/>
        <v>94.350282485875709</v>
      </c>
      <c r="I610" s="43">
        <f t="shared" si="36"/>
        <v>109.46991216186687</v>
      </c>
    </row>
    <row r="611" spans="1:9" x14ac:dyDescent="0.25">
      <c r="A611" s="13">
        <v>8</v>
      </c>
      <c r="B611" s="15">
        <v>411112</v>
      </c>
      <c r="C611" s="47" t="s">
        <v>433</v>
      </c>
      <c r="D611" s="16">
        <v>2500</v>
      </c>
      <c r="E611" s="16">
        <v>3166</v>
      </c>
      <c r="F611" s="16">
        <v>3200</v>
      </c>
      <c r="H611" s="85">
        <f t="shared" si="35"/>
        <v>128</v>
      </c>
      <c r="I611" s="43">
        <f t="shared" si="36"/>
        <v>101.0739102969046</v>
      </c>
    </row>
    <row r="612" spans="1:9" x14ac:dyDescent="0.25">
      <c r="A612" s="13">
        <v>8</v>
      </c>
      <c r="B612" s="15">
        <v>411131</v>
      </c>
      <c r="C612" s="47" t="s">
        <v>374</v>
      </c>
      <c r="D612" s="16">
        <v>3530</v>
      </c>
      <c r="E612" s="16">
        <v>3383</v>
      </c>
      <c r="F612" s="16">
        <v>3500</v>
      </c>
      <c r="H612" s="85">
        <f t="shared" si="35"/>
        <v>99.150141643059484</v>
      </c>
      <c r="I612" s="43">
        <f t="shared" si="36"/>
        <v>103.45846881466154</v>
      </c>
    </row>
    <row r="613" spans="1:9" x14ac:dyDescent="0.25">
      <c r="A613" s="13">
        <v>8</v>
      </c>
      <c r="B613" s="15">
        <v>411190</v>
      </c>
      <c r="C613" s="15" t="s">
        <v>301</v>
      </c>
      <c r="D613" s="16">
        <v>32000</v>
      </c>
      <c r="E613" s="16">
        <v>25131</v>
      </c>
      <c r="F613" s="16">
        <v>28000</v>
      </c>
      <c r="H613" s="85">
        <f t="shared" si="35"/>
        <v>87.5</v>
      </c>
      <c r="I613" s="43">
        <f t="shared" si="36"/>
        <v>111.41617922088258</v>
      </c>
    </row>
    <row r="614" spans="1:9" x14ac:dyDescent="0.25">
      <c r="A614" s="13"/>
      <c r="B614" s="22">
        <v>4112</v>
      </c>
      <c r="C614" s="17" t="s">
        <v>142</v>
      </c>
      <c r="D614" s="20">
        <f>SUM(D615:D622)</f>
        <v>21560</v>
      </c>
      <c r="E614" s="20">
        <f>SUM(E615:E622)</f>
        <v>17696</v>
      </c>
      <c r="F614" s="20">
        <f>SUM(F615:F622)</f>
        <v>23600</v>
      </c>
      <c r="H614" s="84">
        <f t="shared" si="35"/>
        <v>109.46196660482374</v>
      </c>
      <c r="I614" s="73">
        <f t="shared" si="36"/>
        <v>133.3634719710669</v>
      </c>
    </row>
    <row r="615" spans="1:9" x14ac:dyDescent="0.25">
      <c r="A615" s="13">
        <v>8</v>
      </c>
      <c r="B615" s="15">
        <v>411211</v>
      </c>
      <c r="C615" s="15" t="s">
        <v>143</v>
      </c>
      <c r="D615" s="16">
        <v>1760</v>
      </c>
      <c r="E615" s="16">
        <v>1256</v>
      </c>
      <c r="F615" s="16">
        <v>400</v>
      </c>
      <c r="H615" s="85">
        <f t="shared" si="35"/>
        <v>22.727272727272727</v>
      </c>
      <c r="I615" s="43">
        <f t="shared" si="36"/>
        <v>31.847133757961782</v>
      </c>
    </row>
    <row r="616" spans="1:9" x14ac:dyDescent="0.25">
      <c r="A616" s="13">
        <v>8</v>
      </c>
      <c r="B616" s="15">
        <v>411212</v>
      </c>
      <c r="C616" s="15" t="s">
        <v>272</v>
      </c>
      <c r="D616" s="16">
        <v>300</v>
      </c>
      <c r="E616" s="16">
        <v>107</v>
      </c>
      <c r="F616" s="16">
        <v>300</v>
      </c>
      <c r="H616" s="85">
        <f t="shared" si="35"/>
        <v>100</v>
      </c>
      <c r="I616" s="43">
        <f t="shared" si="36"/>
        <v>280.37383177570092</v>
      </c>
    </row>
    <row r="617" spans="1:9" x14ac:dyDescent="0.25">
      <c r="A617" s="13">
        <v>8</v>
      </c>
      <c r="B617" s="15">
        <v>411221</v>
      </c>
      <c r="C617" s="15" t="s">
        <v>145</v>
      </c>
      <c r="D617" s="16">
        <v>6650</v>
      </c>
      <c r="E617" s="16">
        <v>5914</v>
      </c>
      <c r="F617" s="16">
        <v>8000</v>
      </c>
      <c r="H617" s="85">
        <f t="shared" si="35"/>
        <v>120.30075187969925</v>
      </c>
      <c r="I617" s="43">
        <f>SUM(F617/E617)*100</f>
        <v>135.27223537368954</v>
      </c>
    </row>
    <row r="618" spans="1:9" x14ac:dyDescent="0.25">
      <c r="A618" s="13">
        <v>8</v>
      </c>
      <c r="B618" s="15">
        <v>411222</v>
      </c>
      <c r="C618" s="15" t="s">
        <v>146</v>
      </c>
      <c r="D618" s="16">
        <v>4500</v>
      </c>
      <c r="E618" s="16">
        <v>4050</v>
      </c>
      <c r="F618" s="16">
        <v>5400</v>
      </c>
      <c r="H618" s="85">
        <f t="shared" si="35"/>
        <v>120</v>
      </c>
      <c r="I618" s="92">
        <f t="shared" si="30"/>
        <v>0</v>
      </c>
    </row>
    <row r="619" spans="1:9" x14ac:dyDescent="0.25">
      <c r="A619" s="13">
        <v>8</v>
      </c>
      <c r="B619" s="15">
        <v>411227</v>
      </c>
      <c r="C619" s="15" t="s">
        <v>441</v>
      </c>
      <c r="D619" s="16">
        <v>700</v>
      </c>
      <c r="E619" s="16">
        <v>931</v>
      </c>
      <c r="F619" s="16">
        <v>1500</v>
      </c>
      <c r="H619" s="85">
        <f t="shared" si="35"/>
        <v>214.28571428571428</v>
      </c>
      <c r="I619" s="92">
        <f t="shared" si="30"/>
        <v>0</v>
      </c>
    </row>
    <row r="620" spans="1:9" x14ac:dyDescent="0.25">
      <c r="A620" s="13">
        <v>8</v>
      </c>
      <c r="B620" s="15">
        <v>411261</v>
      </c>
      <c r="C620" s="15" t="s">
        <v>375</v>
      </c>
      <c r="D620" s="16">
        <v>700</v>
      </c>
      <c r="E620" s="16">
        <v>120</v>
      </c>
      <c r="F620" s="16">
        <v>500</v>
      </c>
      <c r="H620" s="85">
        <f t="shared" si="35"/>
        <v>71.428571428571431</v>
      </c>
      <c r="I620" s="92">
        <f t="shared" si="30"/>
        <v>0</v>
      </c>
    </row>
    <row r="621" spans="1:9" x14ac:dyDescent="0.25">
      <c r="A621" s="13">
        <v>8</v>
      </c>
      <c r="B621" s="15">
        <v>411262</v>
      </c>
      <c r="C621" s="15" t="s">
        <v>377</v>
      </c>
      <c r="D621" s="16">
        <v>300</v>
      </c>
      <c r="E621" s="16">
        <v>0</v>
      </c>
      <c r="F621" s="16">
        <v>0</v>
      </c>
      <c r="H621" s="85">
        <f t="shared" si="35"/>
        <v>0</v>
      </c>
      <c r="I621" s="43" t="e">
        <f t="shared" si="30"/>
        <v>#DIV/0!</v>
      </c>
    </row>
    <row r="622" spans="1:9" x14ac:dyDescent="0.25">
      <c r="A622" s="13">
        <v>8</v>
      </c>
      <c r="B622" s="15">
        <v>411290</v>
      </c>
      <c r="C622" s="15" t="s">
        <v>461</v>
      </c>
      <c r="D622" s="16">
        <v>6650</v>
      </c>
      <c r="E622" s="16">
        <v>5318</v>
      </c>
      <c r="F622" s="16">
        <v>7500</v>
      </c>
      <c r="H622" s="85">
        <f t="shared" si="35"/>
        <v>112.78195488721805</v>
      </c>
      <c r="I622" s="43">
        <f t="shared" ref="I622:I645" si="37">SUM(F622/E622)*100</f>
        <v>141.03046257991727</v>
      </c>
    </row>
    <row r="623" spans="1:9" x14ac:dyDescent="0.25">
      <c r="A623" s="13"/>
      <c r="B623" s="22">
        <v>4113</v>
      </c>
      <c r="C623" s="17" t="s">
        <v>467</v>
      </c>
      <c r="D623" s="20">
        <f>SUM(D624:D627)</f>
        <v>3760</v>
      </c>
      <c r="E623" s="20">
        <f>SUM(E624:E627)</f>
        <v>6774</v>
      </c>
      <c r="F623" s="20">
        <f>SUM(F624:F627)</f>
        <v>11930</v>
      </c>
      <c r="H623" s="85">
        <f t="shared" si="35"/>
        <v>317.28723404255322</v>
      </c>
      <c r="I623" s="43">
        <f t="shared" si="37"/>
        <v>176.11455565397108</v>
      </c>
    </row>
    <row r="624" spans="1:9" x14ac:dyDescent="0.25">
      <c r="A624" s="13">
        <v>8</v>
      </c>
      <c r="B624" s="15">
        <v>411311</v>
      </c>
      <c r="C624" s="15" t="s">
        <v>468</v>
      </c>
      <c r="D624" s="16">
        <v>2250</v>
      </c>
      <c r="E624" s="16">
        <v>4521</v>
      </c>
      <c r="F624" s="16">
        <v>6730</v>
      </c>
      <c r="H624" s="85">
        <f t="shared" si="35"/>
        <v>299.11111111111109</v>
      </c>
      <c r="I624" s="43">
        <f t="shared" si="37"/>
        <v>148.86087148860872</v>
      </c>
    </row>
    <row r="625" spans="1:9" x14ac:dyDescent="0.25">
      <c r="A625" s="13">
        <v>8</v>
      </c>
      <c r="B625" s="15">
        <v>411317</v>
      </c>
      <c r="C625" s="15" t="s">
        <v>488</v>
      </c>
      <c r="D625" s="16">
        <v>300</v>
      </c>
      <c r="E625" s="16">
        <v>0</v>
      </c>
      <c r="F625" s="16">
        <v>700</v>
      </c>
      <c r="H625" s="85">
        <f t="shared" si="35"/>
        <v>233.33333333333334</v>
      </c>
      <c r="I625" s="43" t="e">
        <f t="shared" si="37"/>
        <v>#DIV/0!</v>
      </c>
    </row>
    <row r="626" spans="1:9" x14ac:dyDescent="0.25">
      <c r="A626" s="13">
        <v>8</v>
      </c>
      <c r="B626" s="15">
        <v>411318</v>
      </c>
      <c r="C626" s="15" t="s">
        <v>469</v>
      </c>
      <c r="D626" s="16">
        <v>110</v>
      </c>
      <c r="E626" s="16">
        <v>0</v>
      </c>
      <c r="F626" s="16">
        <v>800</v>
      </c>
      <c r="H626" s="85">
        <f t="shared" si="35"/>
        <v>727.27272727272725</v>
      </c>
      <c r="I626" s="43" t="e">
        <f t="shared" si="37"/>
        <v>#DIV/0!</v>
      </c>
    </row>
    <row r="627" spans="1:9" x14ac:dyDescent="0.25">
      <c r="A627" s="13">
        <v>8</v>
      </c>
      <c r="B627" s="15">
        <v>411390</v>
      </c>
      <c r="C627" s="15" t="s">
        <v>470</v>
      </c>
      <c r="D627" s="16">
        <v>1100</v>
      </c>
      <c r="E627" s="16">
        <v>2253</v>
      </c>
      <c r="F627" s="16">
        <v>3700</v>
      </c>
      <c r="H627" s="85">
        <f t="shared" si="35"/>
        <v>336.36363636363637</v>
      </c>
      <c r="I627" s="43">
        <f t="shared" si="37"/>
        <v>164.22547714158898</v>
      </c>
    </row>
    <row r="628" spans="1:9" x14ac:dyDescent="0.25">
      <c r="A628" s="13"/>
      <c r="B628" s="22">
        <v>4114</v>
      </c>
      <c r="C628" s="17" t="s">
        <v>518</v>
      </c>
      <c r="D628" s="20">
        <f>SUM(D629:D630)</f>
        <v>0</v>
      </c>
      <c r="E628" s="20">
        <f t="shared" ref="E628:F628" si="38">SUM(E629:E630)</f>
        <v>2000</v>
      </c>
      <c r="F628" s="20">
        <f t="shared" si="38"/>
        <v>1000</v>
      </c>
      <c r="H628" s="85"/>
      <c r="I628" s="43"/>
    </row>
    <row r="629" spans="1:9" x14ac:dyDescent="0.25">
      <c r="A629" s="13"/>
      <c r="B629" s="25">
        <v>411412</v>
      </c>
      <c r="C629" s="15" t="s">
        <v>529</v>
      </c>
      <c r="D629" s="16"/>
      <c r="E629" s="16">
        <v>2000</v>
      </c>
      <c r="F629" s="20"/>
      <c r="H629" s="85"/>
      <c r="I629" s="43"/>
    </row>
    <row r="630" spans="1:9" x14ac:dyDescent="0.25">
      <c r="A630" s="13"/>
      <c r="B630" s="15">
        <v>411419</v>
      </c>
      <c r="C630" s="15" t="s">
        <v>518</v>
      </c>
      <c r="D630" s="16">
        <v>0</v>
      </c>
      <c r="E630" s="16">
        <v>0</v>
      </c>
      <c r="F630" s="16">
        <v>1000</v>
      </c>
      <c r="H630" s="85"/>
      <c r="I630" s="43"/>
    </row>
    <row r="631" spans="1:9" ht="29.25" x14ac:dyDescent="0.25">
      <c r="A631" s="13"/>
      <c r="B631" s="22">
        <v>4122</v>
      </c>
      <c r="C631" s="30" t="s">
        <v>124</v>
      </c>
      <c r="D631" s="20">
        <f>SUM(D632:D637)</f>
        <v>32050</v>
      </c>
      <c r="E631" s="20">
        <f>SUM(E632:E637)</f>
        <v>25647</v>
      </c>
      <c r="F631" s="20">
        <f>SUM(F632:F637)</f>
        <v>24050</v>
      </c>
      <c r="H631" s="84">
        <f t="shared" si="35"/>
        <v>75.039001560062403</v>
      </c>
      <c r="I631" s="73">
        <f t="shared" si="37"/>
        <v>93.773150855850588</v>
      </c>
    </row>
    <row r="632" spans="1:9" x14ac:dyDescent="0.25">
      <c r="A632" s="13">
        <v>8</v>
      </c>
      <c r="B632" s="15">
        <v>412211</v>
      </c>
      <c r="C632" s="53" t="s">
        <v>149</v>
      </c>
      <c r="D632" s="16">
        <v>3000</v>
      </c>
      <c r="E632" s="16">
        <v>2467</v>
      </c>
      <c r="F632" s="16">
        <v>3000</v>
      </c>
      <c r="H632" s="85">
        <f t="shared" si="35"/>
        <v>100</v>
      </c>
      <c r="I632" s="43">
        <f t="shared" si="37"/>
        <v>121.60518848804216</v>
      </c>
    </row>
    <row r="633" spans="1:9" x14ac:dyDescent="0.25">
      <c r="A633" s="13">
        <v>8</v>
      </c>
      <c r="B633" s="15">
        <v>412214</v>
      </c>
      <c r="C633" s="53" t="s">
        <v>257</v>
      </c>
      <c r="D633" s="16">
        <v>10000</v>
      </c>
      <c r="E633" s="16">
        <v>13836</v>
      </c>
      <c r="F633" s="16">
        <v>10000</v>
      </c>
      <c r="H633" s="85">
        <f t="shared" si="35"/>
        <v>100</v>
      </c>
      <c r="I633" s="43">
        <f t="shared" si="37"/>
        <v>72.275224053194563</v>
      </c>
    </row>
    <row r="634" spans="1:9" x14ac:dyDescent="0.25">
      <c r="A634" s="13">
        <v>8</v>
      </c>
      <c r="B634" s="15">
        <v>412215</v>
      </c>
      <c r="C634" s="15" t="s">
        <v>150</v>
      </c>
      <c r="D634" s="16">
        <v>3500</v>
      </c>
      <c r="E634" s="16">
        <v>3926</v>
      </c>
      <c r="F634" s="16">
        <v>3500</v>
      </c>
      <c r="H634" s="85">
        <f t="shared" si="35"/>
        <v>100</v>
      </c>
      <c r="I634" s="43">
        <f t="shared" si="37"/>
        <v>89.149261334691801</v>
      </c>
    </row>
    <row r="635" spans="1:9" x14ac:dyDescent="0.25">
      <c r="A635" s="13">
        <v>8</v>
      </c>
      <c r="B635" s="15">
        <v>412221</v>
      </c>
      <c r="C635" s="15" t="s">
        <v>152</v>
      </c>
      <c r="D635" s="16">
        <v>3000</v>
      </c>
      <c r="E635" s="16">
        <v>2836</v>
      </c>
      <c r="F635" s="16">
        <v>3000</v>
      </c>
      <c r="H635" s="85">
        <f t="shared" si="35"/>
        <v>100</v>
      </c>
      <c r="I635" s="43">
        <f t="shared" si="37"/>
        <v>105.78279266572636</v>
      </c>
    </row>
    <row r="636" spans="1:9" x14ac:dyDescent="0.25">
      <c r="A636" s="13">
        <v>8</v>
      </c>
      <c r="B636" s="15">
        <v>412230</v>
      </c>
      <c r="C636" s="15" t="s">
        <v>154</v>
      </c>
      <c r="D636" s="16">
        <v>1550</v>
      </c>
      <c r="E636" s="16">
        <v>1620</v>
      </c>
      <c r="F636" s="16">
        <v>1550</v>
      </c>
      <c r="H636" s="85">
        <f t="shared" si="35"/>
        <v>100</v>
      </c>
      <c r="I636" s="43">
        <f t="shared" si="37"/>
        <v>95.679012345679013</v>
      </c>
    </row>
    <row r="637" spans="1:9" x14ac:dyDescent="0.25">
      <c r="A637" s="13">
        <v>8</v>
      </c>
      <c r="B637" s="15">
        <v>412249</v>
      </c>
      <c r="C637" s="15" t="s">
        <v>241</v>
      </c>
      <c r="D637" s="16">
        <v>11000</v>
      </c>
      <c r="E637" s="16">
        <v>962</v>
      </c>
      <c r="F637" s="16">
        <v>3000</v>
      </c>
      <c r="H637" s="85">
        <f t="shared" si="35"/>
        <v>27.27272727272727</v>
      </c>
      <c r="I637" s="43">
        <f t="shared" si="37"/>
        <v>311.85031185031187</v>
      </c>
    </row>
    <row r="638" spans="1:9" s="3" customFormat="1" ht="14.25" x14ac:dyDescent="0.2">
      <c r="A638" s="40"/>
      <c r="B638" s="22">
        <v>4123</v>
      </c>
      <c r="C638" s="17" t="s">
        <v>156</v>
      </c>
      <c r="D638" s="20">
        <f>SUM(D639:D641)</f>
        <v>1250</v>
      </c>
      <c r="E638" s="20">
        <f>SUM(E639:E641)</f>
        <v>1283</v>
      </c>
      <c r="F638" s="20">
        <f>SUM(F639:F641)</f>
        <v>1300</v>
      </c>
      <c r="H638" s="84">
        <f t="shared" si="35"/>
        <v>104</v>
      </c>
      <c r="I638" s="73">
        <f t="shared" si="37"/>
        <v>101.32501948558068</v>
      </c>
    </row>
    <row r="639" spans="1:9" x14ac:dyDescent="0.25">
      <c r="A639" s="13">
        <v>8</v>
      </c>
      <c r="B639" s="15">
        <v>412310</v>
      </c>
      <c r="C639" s="15" t="s">
        <v>157</v>
      </c>
      <c r="D639" s="16">
        <v>600</v>
      </c>
      <c r="E639" s="16">
        <v>571</v>
      </c>
      <c r="F639" s="16">
        <v>650</v>
      </c>
      <c r="H639" s="85">
        <f t="shared" si="35"/>
        <v>108.33333333333333</v>
      </c>
      <c r="I639" s="43">
        <f t="shared" si="37"/>
        <v>113.83537653239929</v>
      </c>
    </row>
    <row r="640" spans="1:9" x14ac:dyDescent="0.25">
      <c r="A640" s="13">
        <v>8</v>
      </c>
      <c r="B640" s="15">
        <v>412320</v>
      </c>
      <c r="C640" s="15" t="s">
        <v>331</v>
      </c>
      <c r="D640" s="16">
        <v>650</v>
      </c>
      <c r="E640" s="16">
        <v>712</v>
      </c>
      <c r="F640" s="16">
        <v>650</v>
      </c>
      <c r="H640" s="85">
        <f t="shared" si="35"/>
        <v>100</v>
      </c>
      <c r="I640" s="43">
        <f t="shared" si="37"/>
        <v>91.292134831460672</v>
      </c>
    </row>
    <row r="641" spans="1:9" x14ac:dyDescent="0.25">
      <c r="A641" s="13">
        <v>8</v>
      </c>
      <c r="B641" s="15">
        <v>412330</v>
      </c>
      <c r="C641" s="15" t="s">
        <v>300</v>
      </c>
      <c r="D641" s="16"/>
      <c r="E641" s="16"/>
      <c r="F641" s="16"/>
      <c r="H641" s="85"/>
      <c r="I641" s="43" t="e">
        <f t="shared" si="37"/>
        <v>#DIV/0!</v>
      </c>
    </row>
    <row r="642" spans="1:9" x14ac:dyDescent="0.25">
      <c r="A642" s="13"/>
      <c r="B642" s="22">
        <v>4125</v>
      </c>
      <c r="C642" s="17" t="s">
        <v>273</v>
      </c>
      <c r="D642" s="20">
        <f>SUM(D643:D644)</f>
        <v>4500</v>
      </c>
      <c r="E642" s="20">
        <f>SUM(E643:E644)</f>
        <v>20679</v>
      </c>
      <c r="F642" s="20">
        <f>SUM(F643:F644)</f>
        <v>2500</v>
      </c>
      <c r="H642" s="84">
        <f>PRODUCT(F642/D642)*100</f>
        <v>55.555555555555557</v>
      </c>
      <c r="I642" s="73">
        <f t="shared" si="37"/>
        <v>12.089559456453406</v>
      </c>
    </row>
    <row r="643" spans="1:9" x14ac:dyDescent="0.25">
      <c r="A643" s="13">
        <v>8</v>
      </c>
      <c r="B643" s="15">
        <v>412510</v>
      </c>
      <c r="C643" s="15" t="s">
        <v>164</v>
      </c>
      <c r="D643" s="16">
        <v>3500</v>
      </c>
      <c r="E643" s="16">
        <v>15585</v>
      </c>
      <c r="F643" s="16">
        <v>1500</v>
      </c>
      <c r="H643" s="85">
        <f>PRODUCT(F643/D643)*100</f>
        <v>42.857142857142854</v>
      </c>
      <c r="I643" s="43">
        <f t="shared" si="37"/>
        <v>9.624639076034649</v>
      </c>
    </row>
    <row r="644" spans="1:9" x14ac:dyDescent="0.25">
      <c r="A644" s="13">
        <v>8</v>
      </c>
      <c r="B644" s="15">
        <v>412530</v>
      </c>
      <c r="C644" s="15" t="s">
        <v>225</v>
      </c>
      <c r="D644" s="16">
        <v>1000</v>
      </c>
      <c r="E644" s="16">
        <v>5094</v>
      </c>
      <c r="F644" s="16">
        <v>1000</v>
      </c>
      <c r="H644" s="85">
        <f>PRODUCT(F644/D644)*100</f>
        <v>100</v>
      </c>
      <c r="I644" s="43">
        <f t="shared" si="37"/>
        <v>19.630938358853552</v>
      </c>
    </row>
    <row r="645" spans="1:9" x14ac:dyDescent="0.25">
      <c r="A645" s="13"/>
      <c r="B645" s="22">
        <v>4126</v>
      </c>
      <c r="C645" s="17" t="s">
        <v>274</v>
      </c>
      <c r="D645" s="20">
        <f>SUM(D646:D650)</f>
        <v>600</v>
      </c>
      <c r="E645" s="20">
        <f>SUM(E646:E650)</f>
        <v>310</v>
      </c>
      <c r="F645" s="20">
        <f>SUM(F646:F650)</f>
        <v>600</v>
      </c>
      <c r="H645" s="84">
        <f>PRODUCT(F645/D645)*100</f>
        <v>100</v>
      </c>
      <c r="I645" s="73">
        <f t="shared" si="37"/>
        <v>193.54838709677421</v>
      </c>
    </row>
    <row r="646" spans="1:9" x14ac:dyDescent="0.25">
      <c r="A646" s="13">
        <v>8</v>
      </c>
      <c r="B646" s="15">
        <v>412611</v>
      </c>
      <c r="C646" s="15" t="s">
        <v>166</v>
      </c>
      <c r="D646" s="16"/>
      <c r="E646" s="16"/>
      <c r="F646" s="16"/>
      <c r="H646" s="85"/>
      <c r="I646" s="43"/>
    </row>
    <row r="647" spans="1:9" x14ac:dyDescent="0.25">
      <c r="A647" s="13">
        <v>8</v>
      </c>
      <c r="B647" s="15">
        <v>412612</v>
      </c>
      <c r="C647" s="15" t="s">
        <v>275</v>
      </c>
      <c r="D647" s="16">
        <v>100</v>
      </c>
      <c r="E647" s="16">
        <v>0</v>
      </c>
      <c r="F647" s="16">
        <v>100</v>
      </c>
      <c r="H647" s="85">
        <f>PRODUCT(F647/D647)*100</f>
        <v>100</v>
      </c>
      <c r="I647" s="43" t="e">
        <f>SUM(F647/E647)*100</f>
        <v>#DIV/0!</v>
      </c>
    </row>
    <row r="648" spans="1:9" x14ac:dyDescent="0.25">
      <c r="A648" s="13">
        <v>8</v>
      </c>
      <c r="B648" s="15">
        <v>412621</v>
      </c>
      <c r="C648" s="15" t="s">
        <v>276</v>
      </c>
      <c r="D648" s="16"/>
      <c r="E648" s="16"/>
      <c r="F648" s="16"/>
      <c r="H648" s="85"/>
      <c r="I648" s="43"/>
    </row>
    <row r="649" spans="1:9" x14ac:dyDescent="0.25">
      <c r="A649" s="13">
        <v>8</v>
      </c>
      <c r="B649" s="15">
        <v>412622</v>
      </c>
      <c r="C649" s="15" t="s">
        <v>431</v>
      </c>
      <c r="D649" s="16"/>
      <c r="E649" s="16"/>
      <c r="F649" s="16"/>
      <c r="H649" s="85"/>
      <c r="I649" s="43"/>
    </row>
    <row r="650" spans="1:9" x14ac:dyDescent="0.25">
      <c r="A650" s="13">
        <v>8</v>
      </c>
      <c r="B650" s="15">
        <v>412630</v>
      </c>
      <c r="C650" s="15" t="s">
        <v>168</v>
      </c>
      <c r="D650" s="16">
        <v>500</v>
      </c>
      <c r="E650" s="16">
        <v>310</v>
      </c>
      <c r="F650" s="16">
        <v>500</v>
      </c>
      <c r="H650" s="85">
        <f>PRODUCT(F650/D650)*100</f>
        <v>100</v>
      </c>
      <c r="I650" s="43">
        <f>SUM(F650/E650)*100</f>
        <v>161.29032258064515</v>
      </c>
    </row>
    <row r="651" spans="1:9" x14ac:dyDescent="0.25">
      <c r="A651" s="13"/>
      <c r="B651" s="22">
        <v>4127</v>
      </c>
      <c r="C651" s="17" t="s">
        <v>169</v>
      </c>
      <c r="D651" s="20">
        <f>SUM(D652:D657)</f>
        <v>450</v>
      </c>
      <c r="E651" s="20">
        <f>SUM(E652:E657)</f>
        <v>99</v>
      </c>
      <c r="F651" s="20">
        <f>SUM(F652:F657)</f>
        <v>450</v>
      </c>
      <c r="H651" s="84">
        <f>PRODUCT(F651/D651)*100</f>
        <v>100</v>
      </c>
      <c r="I651" s="73">
        <f>SUM(F651/E651)*100</f>
        <v>454.54545454545456</v>
      </c>
    </row>
    <row r="652" spans="1:9" x14ac:dyDescent="0.25">
      <c r="A652" s="13">
        <v>8</v>
      </c>
      <c r="B652" s="15">
        <v>412712</v>
      </c>
      <c r="C652" s="15" t="s">
        <v>170</v>
      </c>
      <c r="D652" s="16"/>
      <c r="E652" s="16"/>
      <c r="F652" s="16"/>
      <c r="H652" s="85"/>
      <c r="I652" s="43"/>
    </row>
    <row r="653" spans="1:9" x14ac:dyDescent="0.25">
      <c r="A653" s="13">
        <v>8</v>
      </c>
      <c r="B653" s="15">
        <v>412719</v>
      </c>
      <c r="C653" s="15" t="s">
        <v>378</v>
      </c>
      <c r="D653" s="16">
        <v>50</v>
      </c>
      <c r="E653" s="16">
        <v>0</v>
      </c>
      <c r="F653" s="16">
        <v>50</v>
      </c>
      <c r="H653" s="85"/>
      <c r="I653" s="43"/>
    </row>
    <row r="654" spans="1:9" x14ac:dyDescent="0.25">
      <c r="A654" s="13">
        <v>8</v>
      </c>
      <c r="B654" s="15">
        <v>412725</v>
      </c>
      <c r="C654" s="15" t="s">
        <v>172</v>
      </c>
      <c r="D654" s="16">
        <v>300</v>
      </c>
      <c r="E654" s="16">
        <v>79</v>
      </c>
      <c r="F654" s="16">
        <v>300</v>
      </c>
      <c r="H654" s="85">
        <f>PRODUCT(F654/D654)*100</f>
        <v>100</v>
      </c>
      <c r="I654" s="43">
        <f>SUM(F654/E654)*100</f>
        <v>379.74683544303798</v>
      </c>
    </row>
    <row r="655" spans="1:9" x14ac:dyDescent="0.25">
      <c r="A655" s="13">
        <v>8</v>
      </c>
      <c r="B655" s="15">
        <v>412731</v>
      </c>
      <c r="C655" s="15" t="s">
        <v>173</v>
      </c>
      <c r="D655" s="16"/>
      <c r="E655" s="16">
        <v>20</v>
      </c>
      <c r="F655" s="16"/>
      <c r="H655" s="85"/>
      <c r="I655" s="43"/>
    </row>
    <row r="656" spans="1:9" x14ac:dyDescent="0.25">
      <c r="A656" s="13">
        <v>8</v>
      </c>
      <c r="B656" s="15">
        <v>412732</v>
      </c>
      <c r="C656" s="15" t="s">
        <v>174</v>
      </c>
      <c r="D656" s="16">
        <v>100</v>
      </c>
      <c r="E656" s="16">
        <v>0</v>
      </c>
      <c r="F656" s="16">
        <v>100</v>
      </c>
      <c r="H656" s="85">
        <f>PRODUCT(F656/D656)*100</f>
        <v>100</v>
      </c>
      <c r="I656" s="43" t="e">
        <f>SUM(F656/E656)*100</f>
        <v>#DIV/0!</v>
      </c>
    </row>
    <row r="657" spans="1:9" x14ac:dyDescent="0.25">
      <c r="A657" s="13">
        <v>8</v>
      </c>
      <c r="B657" s="15">
        <v>412752</v>
      </c>
      <c r="C657" s="15" t="s">
        <v>396</v>
      </c>
      <c r="D657" s="16"/>
      <c r="E657" s="16"/>
      <c r="F657" s="16"/>
      <c r="H657" s="85"/>
      <c r="I657" s="43"/>
    </row>
    <row r="658" spans="1:9" x14ac:dyDescent="0.25">
      <c r="A658" s="13"/>
      <c r="B658" s="22">
        <v>4129</v>
      </c>
      <c r="C658" s="17" t="s">
        <v>132</v>
      </c>
      <c r="D658" s="20">
        <f>SUM(D659:D671)</f>
        <v>22800</v>
      </c>
      <c r="E658" s="20">
        <f t="shared" ref="E658:F658" si="39">SUM(E659:E671)</f>
        <v>13072</v>
      </c>
      <c r="F658" s="20">
        <f t="shared" si="39"/>
        <v>12500</v>
      </c>
      <c r="H658" s="84">
        <f>PRODUCT(F658/D658)*100</f>
        <v>54.824561403508774</v>
      </c>
      <c r="I658" s="73">
        <f>SUM(F658/E658)*100</f>
        <v>95.624235006119946</v>
      </c>
    </row>
    <row r="659" spans="1:9" x14ac:dyDescent="0.25">
      <c r="A659" s="13">
        <v>8</v>
      </c>
      <c r="B659" s="15">
        <v>412921</v>
      </c>
      <c r="C659" s="15" t="s">
        <v>183</v>
      </c>
      <c r="D659" s="16">
        <v>300</v>
      </c>
      <c r="E659" s="16">
        <v>0</v>
      </c>
      <c r="F659" s="16">
        <v>300</v>
      </c>
      <c r="H659" s="85"/>
      <c r="I659" s="43"/>
    </row>
    <row r="660" spans="1:9" x14ac:dyDescent="0.25">
      <c r="A660" s="13">
        <v>8</v>
      </c>
      <c r="B660" s="15">
        <v>412934</v>
      </c>
      <c r="C660" s="15" t="s">
        <v>400</v>
      </c>
      <c r="D660" s="16">
        <v>900</v>
      </c>
      <c r="E660" s="16">
        <v>893</v>
      </c>
      <c r="F660" s="16">
        <v>900</v>
      </c>
      <c r="H660" s="85">
        <f t="shared" ref="H660:H670" si="40">PRODUCT(F660/D660)*100</f>
        <v>100</v>
      </c>
      <c r="I660" s="43">
        <f t="shared" ref="I660:I670" si="41">SUM(F660/E660)*100</f>
        <v>100.78387458006719</v>
      </c>
    </row>
    <row r="661" spans="1:9" x14ac:dyDescent="0.25">
      <c r="A661" s="13">
        <v>8</v>
      </c>
      <c r="B661" s="15">
        <v>412937</v>
      </c>
      <c r="C661" s="15" t="s">
        <v>185</v>
      </c>
      <c r="D661" s="59">
        <v>3800</v>
      </c>
      <c r="E661" s="16">
        <v>6667</v>
      </c>
      <c r="F661" s="59">
        <v>2500</v>
      </c>
      <c r="H661" s="85">
        <f t="shared" si="40"/>
        <v>65.789473684210535</v>
      </c>
      <c r="I661" s="43">
        <f t="shared" si="41"/>
        <v>37.498125093745308</v>
      </c>
    </row>
    <row r="662" spans="1:9" x14ac:dyDescent="0.25">
      <c r="A662" s="13">
        <v>8</v>
      </c>
      <c r="B662" s="15">
        <v>412937</v>
      </c>
      <c r="C662" s="15" t="s">
        <v>277</v>
      </c>
      <c r="D662" s="59">
        <v>1900</v>
      </c>
      <c r="E662" s="16">
        <v>140</v>
      </c>
      <c r="F662" s="59">
        <v>500</v>
      </c>
      <c r="H662" s="85">
        <f t="shared" si="40"/>
        <v>26.315789473684209</v>
      </c>
      <c r="I662" s="43">
        <f t="shared" si="41"/>
        <v>357.14285714285717</v>
      </c>
    </row>
    <row r="663" spans="1:9" x14ac:dyDescent="0.25">
      <c r="A663" s="13">
        <v>8</v>
      </c>
      <c r="B663" s="15">
        <v>412937</v>
      </c>
      <c r="C663" s="15" t="s">
        <v>332</v>
      </c>
      <c r="D663" s="59">
        <v>1900</v>
      </c>
      <c r="E663" s="16">
        <v>140</v>
      </c>
      <c r="F663" s="59">
        <v>500</v>
      </c>
      <c r="H663" s="85">
        <f t="shared" si="40"/>
        <v>26.315789473684209</v>
      </c>
      <c r="I663" s="43">
        <f t="shared" si="41"/>
        <v>357.14285714285717</v>
      </c>
    </row>
    <row r="664" spans="1:9" x14ac:dyDescent="0.25">
      <c r="A664" s="13">
        <v>8</v>
      </c>
      <c r="B664" s="15">
        <v>412937</v>
      </c>
      <c r="C664" s="15" t="s">
        <v>401</v>
      </c>
      <c r="D664" s="59">
        <v>2500</v>
      </c>
      <c r="E664" s="16">
        <v>1909</v>
      </c>
      <c r="F664" s="59">
        <v>1000</v>
      </c>
      <c r="H664" s="85">
        <f t="shared" si="40"/>
        <v>40</v>
      </c>
      <c r="I664" s="43">
        <f t="shared" si="41"/>
        <v>52.383446830801475</v>
      </c>
    </row>
    <row r="665" spans="1:9" x14ac:dyDescent="0.25">
      <c r="A665" s="13">
        <v>8</v>
      </c>
      <c r="B665" s="15">
        <v>412941</v>
      </c>
      <c r="C665" s="15" t="s">
        <v>186</v>
      </c>
      <c r="D665" s="16">
        <v>700</v>
      </c>
      <c r="E665" s="16">
        <v>188</v>
      </c>
      <c r="F665" s="16">
        <v>500</v>
      </c>
      <c r="H665" s="85">
        <f t="shared" si="40"/>
        <v>71.428571428571431</v>
      </c>
      <c r="I665" s="43">
        <f t="shared" si="41"/>
        <v>265.95744680851061</v>
      </c>
    </row>
    <row r="666" spans="1:9" x14ac:dyDescent="0.25">
      <c r="A666" s="13">
        <v>8</v>
      </c>
      <c r="B666" s="15">
        <v>412943</v>
      </c>
      <c r="C666" s="15" t="s">
        <v>278</v>
      </c>
      <c r="D666" s="59">
        <v>4000</v>
      </c>
      <c r="E666" s="16">
        <v>2090</v>
      </c>
      <c r="F666" s="59">
        <v>2000</v>
      </c>
      <c r="H666" s="85">
        <f t="shared" si="40"/>
        <v>50</v>
      </c>
      <c r="I666" s="43">
        <f t="shared" si="41"/>
        <v>95.693779904306226</v>
      </c>
    </row>
    <row r="667" spans="1:9" x14ac:dyDescent="0.25">
      <c r="A667" s="13">
        <v>8</v>
      </c>
      <c r="B667" s="15">
        <v>412943</v>
      </c>
      <c r="C667" s="15" t="s">
        <v>279</v>
      </c>
      <c r="D667" s="59">
        <v>4500</v>
      </c>
      <c r="E667" s="16">
        <v>853</v>
      </c>
      <c r="F667" s="59">
        <v>3000</v>
      </c>
      <c r="H667" s="85">
        <f t="shared" si="40"/>
        <v>66.666666666666657</v>
      </c>
      <c r="I667" s="43">
        <f t="shared" si="41"/>
        <v>351.69988276670574</v>
      </c>
    </row>
    <row r="668" spans="1:9" x14ac:dyDescent="0.25">
      <c r="A668" s="13">
        <v>8</v>
      </c>
      <c r="B668" s="15">
        <v>412943</v>
      </c>
      <c r="C668" s="15" t="s">
        <v>485</v>
      </c>
      <c r="D668" s="59">
        <v>2000</v>
      </c>
      <c r="E668" s="16">
        <v>0</v>
      </c>
      <c r="F668" s="59">
        <v>1000</v>
      </c>
      <c r="H668" s="85">
        <f t="shared" si="40"/>
        <v>50</v>
      </c>
      <c r="I668" s="43" t="e">
        <f t="shared" si="41"/>
        <v>#DIV/0!</v>
      </c>
    </row>
    <row r="669" spans="1:9" x14ac:dyDescent="0.25">
      <c r="A669" s="13">
        <v>8</v>
      </c>
      <c r="B669" s="15">
        <v>412959</v>
      </c>
      <c r="C669" s="15" t="s">
        <v>230</v>
      </c>
      <c r="D669" s="16">
        <v>150</v>
      </c>
      <c r="E669" s="16">
        <v>0</v>
      </c>
      <c r="F669" s="16">
        <v>150</v>
      </c>
      <c r="H669" s="85">
        <f t="shared" si="40"/>
        <v>100</v>
      </c>
      <c r="I669" s="43" t="e">
        <f t="shared" si="41"/>
        <v>#DIV/0!</v>
      </c>
    </row>
    <row r="670" spans="1:9" x14ac:dyDescent="0.25">
      <c r="A670" s="13">
        <v>8</v>
      </c>
      <c r="B670" s="25">
        <v>412972</v>
      </c>
      <c r="C670" s="15" t="s">
        <v>280</v>
      </c>
      <c r="D670" s="16">
        <v>150</v>
      </c>
      <c r="E670" s="16">
        <v>192</v>
      </c>
      <c r="F670" s="16">
        <v>150</v>
      </c>
      <c r="H670" s="85">
        <f t="shared" si="40"/>
        <v>100</v>
      </c>
      <c r="I670" s="43">
        <f t="shared" si="41"/>
        <v>78.125</v>
      </c>
    </row>
    <row r="671" spans="1:9" x14ac:dyDescent="0.25">
      <c r="A671" s="13">
        <v>8</v>
      </c>
      <c r="B671" s="25">
        <v>412979</v>
      </c>
      <c r="C671" s="15" t="s">
        <v>346</v>
      </c>
      <c r="D671" s="16"/>
      <c r="E671" s="16"/>
      <c r="F671" s="16"/>
      <c r="H671" s="85"/>
      <c r="I671" s="43"/>
    </row>
    <row r="672" spans="1:9" x14ac:dyDescent="0.25">
      <c r="A672" s="13"/>
      <c r="B672" s="22">
        <v>5112</v>
      </c>
      <c r="C672" s="17" t="s">
        <v>508</v>
      </c>
      <c r="D672" s="16"/>
      <c r="E672" s="16">
        <f>SUM(E673)</f>
        <v>0</v>
      </c>
      <c r="F672" s="16"/>
      <c r="H672" s="85"/>
      <c r="I672" s="43"/>
    </row>
    <row r="673" spans="1:9" x14ac:dyDescent="0.25">
      <c r="A673" s="13"/>
      <c r="B673" s="25">
        <v>511234</v>
      </c>
      <c r="C673" s="15" t="s">
        <v>509</v>
      </c>
      <c r="D673" s="16"/>
      <c r="E673" s="16">
        <v>0</v>
      </c>
      <c r="F673" s="16"/>
      <c r="H673" s="85"/>
      <c r="I673" s="43"/>
    </row>
    <row r="674" spans="1:9" x14ac:dyDescent="0.25">
      <c r="A674" s="13"/>
      <c r="B674" s="22">
        <v>5113</v>
      </c>
      <c r="C674" s="17" t="s">
        <v>212</v>
      </c>
      <c r="D674" s="20">
        <f>SUM(D675:D678)</f>
        <v>4000</v>
      </c>
      <c r="E674" s="20">
        <f>SUM(E675:E678)</f>
        <v>989</v>
      </c>
      <c r="F674" s="20">
        <f>SUM(F675:F678)</f>
        <v>3000</v>
      </c>
      <c r="H674" s="84">
        <f>PRODUCT(F674/D674)*100</f>
        <v>75</v>
      </c>
      <c r="I674" s="73">
        <f>SUM(F674/E674)*100</f>
        <v>303.33670374115269</v>
      </c>
    </row>
    <row r="675" spans="1:9" x14ac:dyDescent="0.25">
      <c r="A675" s="13">
        <v>8</v>
      </c>
      <c r="B675" s="25">
        <v>511322</v>
      </c>
      <c r="C675" s="15" t="s">
        <v>281</v>
      </c>
      <c r="D675" s="16">
        <v>1000</v>
      </c>
      <c r="E675" s="16">
        <v>989</v>
      </c>
      <c r="F675" s="16">
        <v>1000</v>
      </c>
      <c r="H675" s="84"/>
      <c r="I675" s="73"/>
    </row>
    <row r="676" spans="1:9" x14ac:dyDescent="0.25">
      <c r="A676" s="13">
        <v>8</v>
      </c>
      <c r="B676" s="15">
        <v>511327</v>
      </c>
      <c r="C676" s="15" t="s">
        <v>475</v>
      </c>
      <c r="D676" s="16"/>
      <c r="E676" s="16">
        <v>0</v>
      </c>
      <c r="F676" s="16"/>
      <c r="H676" s="85"/>
      <c r="I676" s="43"/>
    </row>
    <row r="677" spans="1:9" x14ac:dyDescent="0.25">
      <c r="A677" s="13">
        <v>8</v>
      </c>
      <c r="B677" s="15">
        <v>511364</v>
      </c>
      <c r="C677" s="15" t="s">
        <v>385</v>
      </c>
      <c r="D677" s="16"/>
      <c r="E677" s="16"/>
      <c r="F677" s="16"/>
      <c r="H677" s="85"/>
      <c r="I677" s="43"/>
    </row>
    <row r="678" spans="1:9" x14ac:dyDescent="0.25">
      <c r="A678" s="13">
        <v>8</v>
      </c>
      <c r="B678" s="15">
        <v>511367</v>
      </c>
      <c r="C678" s="15" t="s">
        <v>311</v>
      </c>
      <c r="D678" s="81">
        <v>3000</v>
      </c>
      <c r="E678" s="16">
        <v>0</v>
      </c>
      <c r="F678" s="16">
        <v>2000</v>
      </c>
      <c r="H678" s="85">
        <f>PRODUCT(F678/D678)*100</f>
        <v>66.666666666666657</v>
      </c>
      <c r="I678" s="43" t="e">
        <f>SUM(F678/E678)*100</f>
        <v>#DIV/0!</v>
      </c>
    </row>
    <row r="679" spans="1:9" x14ac:dyDescent="0.25">
      <c r="A679" s="13"/>
      <c r="B679" s="15"/>
      <c r="C679" s="15"/>
      <c r="D679" s="20"/>
      <c r="E679" s="16"/>
      <c r="F679" s="20"/>
      <c r="H679" s="84"/>
      <c r="I679" s="73"/>
    </row>
    <row r="680" spans="1:9" x14ac:dyDescent="0.25">
      <c r="A680" s="40" t="s">
        <v>115</v>
      </c>
      <c r="B680" s="17" t="s">
        <v>282</v>
      </c>
      <c r="C680" s="40" t="s">
        <v>501</v>
      </c>
      <c r="D680" s="20">
        <f>SUM(D687+D684+D693+D699+D703+D710+D718+D697+D682)</f>
        <v>13360</v>
      </c>
      <c r="E680" s="20">
        <f>SUM(E687+E684+E693+E699+E703+E710+E718+E697+E682)</f>
        <v>12310</v>
      </c>
      <c r="F680" s="20">
        <f>SUM(F687+F693+F699+F703+F710+F718+F697+F682)</f>
        <v>13110</v>
      </c>
      <c r="H680" s="84">
        <f>PRODUCT(F680/D680)*100</f>
        <v>98.128742514970057</v>
      </c>
      <c r="I680" s="73">
        <f>SUM(F680/E680)*100</f>
        <v>106.49878147847278</v>
      </c>
    </row>
    <row r="681" spans="1:9" x14ac:dyDescent="0.25">
      <c r="A681" s="13"/>
      <c r="B681" s="17"/>
      <c r="C681" s="40"/>
      <c r="D681" s="20"/>
      <c r="E681" s="20"/>
      <c r="F681" s="20"/>
      <c r="H681" s="84"/>
      <c r="I681" s="73"/>
    </row>
    <row r="682" spans="1:9" x14ac:dyDescent="0.25">
      <c r="A682" s="13"/>
      <c r="B682" s="22">
        <v>4112</v>
      </c>
      <c r="C682" s="22" t="s">
        <v>380</v>
      </c>
      <c r="D682" s="20">
        <f>SUM( D683)</f>
        <v>500</v>
      </c>
      <c r="E682" s="20">
        <f>SUM( E683)</f>
        <v>200</v>
      </c>
      <c r="F682" s="20">
        <f>SUM( F683)</f>
        <v>500</v>
      </c>
      <c r="H682" s="84">
        <f>PRODUCT(F682/D682)*100</f>
        <v>100</v>
      </c>
      <c r="I682" s="73">
        <f>SUM(F682/E682)*100</f>
        <v>250</v>
      </c>
    </row>
    <row r="683" spans="1:9" x14ac:dyDescent="0.25">
      <c r="A683" s="13">
        <v>8</v>
      </c>
      <c r="B683" s="15">
        <v>411261</v>
      </c>
      <c r="C683" s="47" t="s">
        <v>379</v>
      </c>
      <c r="D683" s="16">
        <v>500</v>
      </c>
      <c r="E683" s="16">
        <v>200</v>
      </c>
      <c r="F683" s="16">
        <v>500</v>
      </c>
      <c r="H683" s="84">
        <f>PRODUCT(F683/D683)*100</f>
        <v>100</v>
      </c>
      <c r="I683" s="73">
        <f>SUM(F683/E683)*100</f>
        <v>250</v>
      </c>
    </row>
    <row r="684" spans="1:9" x14ac:dyDescent="0.25">
      <c r="A684" s="13"/>
      <c r="B684" s="22">
        <v>4121</v>
      </c>
      <c r="C684" s="22" t="s">
        <v>122</v>
      </c>
      <c r="D684" s="20">
        <f>SUM(D685)</f>
        <v>0</v>
      </c>
      <c r="E684" s="20">
        <f>SUM(E685)</f>
        <v>0</v>
      </c>
      <c r="F684" s="20">
        <f>SUM(F685)</f>
        <v>0</v>
      </c>
      <c r="H684" s="84"/>
      <c r="I684" s="73"/>
    </row>
    <row r="685" spans="1:9" x14ac:dyDescent="0.25">
      <c r="A685" s="13"/>
      <c r="B685" s="15">
        <v>412112</v>
      </c>
      <c r="C685" s="47" t="s">
        <v>407</v>
      </c>
      <c r="D685" s="16"/>
      <c r="E685" s="16"/>
      <c r="F685" s="16"/>
      <c r="H685" s="84"/>
      <c r="I685" s="73"/>
    </row>
    <row r="686" spans="1:9" x14ac:dyDescent="0.25">
      <c r="A686" s="13"/>
      <c r="B686" s="17"/>
      <c r="C686" s="13"/>
      <c r="D686" s="20"/>
      <c r="E686" s="20"/>
      <c r="F686" s="20"/>
      <c r="H686" s="84"/>
      <c r="I686" s="73"/>
    </row>
    <row r="687" spans="1:9" ht="29.25" x14ac:dyDescent="0.25">
      <c r="A687" s="13"/>
      <c r="B687" s="22">
        <v>4122</v>
      </c>
      <c r="C687" s="56" t="s">
        <v>124</v>
      </c>
      <c r="D687" s="20">
        <f>SUM(D688:D692)</f>
        <v>2790</v>
      </c>
      <c r="E687" s="20">
        <f>SUM(E688:E692)</f>
        <v>2534</v>
      </c>
      <c r="F687" s="20">
        <f>SUM(F688:F692)</f>
        <v>2790</v>
      </c>
      <c r="H687" s="84">
        <f t="shared" ref="H687:H699" si="42">PRODUCT(F687/D687)*100</f>
        <v>100</v>
      </c>
      <c r="I687" s="73">
        <f t="shared" ref="I687:I699" si="43">SUM(F687/E687)*100</f>
        <v>110.1026045777427</v>
      </c>
    </row>
    <row r="688" spans="1:9" x14ac:dyDescent="0.25">
      <c r="A688" s="13">
        <v>8</v>
      </c>
      <c r="B688" s="15">
        <v>412211</v>
      </c>
      <c r="C688" s="53" t="s">
        <v>149</v>
      </c>
      <c r="D688" s="16">
        <v>500</v>
      </c>
      <c r="E688" s="16">
        <v>474</v>
      </c>
      <c r="F688" s="16">
        <v>500</v>
      </c>
      <c r="H688" s="85">
        <f t="shared" si="42"/>
        <v>100</v>
      </c>
      <c r="I688" s="43">
        <f t="shared" si="43"/>
        <v>105.48523206751055</v>
      </c>
    </row>
    <row r="689" spans="1:9" x14ac:dyDescent="0.25">
      <c r="A689" s="13">
        <v>8</v>
      </c>
      <c r="B689" s="15">
        <v>412220</v>
      </c>
      <c r="C689" s="15" t="s">
        <v>290</v>
      </c>
      <c r="D689" s="16">
        <v>600</v>
      </c>
      <c r="E689" s="16">
        <v>574</v>
      </c>
      <c r="F689" s="16">
        <v>600</v>
      </c>
      <c r="H689" s="85">
        <f t="shared" si="42"/>
        <v>100</v>
      </c>
      <c r="I689" s="43">
        <f t="shared" si="43"/>
        <v>104.52961672473869</v>
      </c>
    </row>
    <row r="690" spans="1:9" x14ac:dyDescent="0.25">
      <c r="A690" s="13">
        <v>8</v>
      </c>
      <c r="B690" s="15">
        <v>412231</v>
      </c>
      <c r="C690" s="15" t="s">
        <v>283</v>
      </c>
      <c r="D690" s="16">
        <v>600</v>
      </c>
      <c r="E690" s="16">
        <v>382</v>
      </c>
      <c r="F690" s="16">
        <v>600</v>
      </c>
      <c r="H690" s="85">
        <f t="shared" si="42"/>
        <v>100</v>
      </c>
      <c r="I690" s="43">
        <f t="shared" si="43"/>
        <v>157.06806282722513</v>
      </c>
    </row>
    <row r="691" spans="1:9" x14ac:dyDescent="0.25">
      <c r="A691" s="13">
        <v>8</v>
      </c>
      <c r="B691" s="15">
        <v>412233</v>
      </c>
      <c r="C691" s="15" t="s">
        <v>284</v>
      </c>
      <c r="D691" s="16">
        <v>840</v>
      </c>
      <c r="E691" s="29">
        <v>840</v>
      </c>
      <c r="F691" s="16">
        <v>840</v>
      </c>
      <c r="H691" s="85">
        <f t="shared" si="42"/>
        <v>100</v>
      </c>
      <c r="I691" s="43">
        <f t="shared" si="43"/>
        <v>100</v>
      </c>
    </row>
    <row r="692" spans="1:9" x14ac:dyDescent="0.25">
      <c r="A692" s="13">
        <v>8</v>
      </c>
      <c r="B692" s="15">
        <v>412234</v>
      </c>
      <c r="C692" s="15" t="s">
        <v>285</v>
      </c>
      <c r="D692" s="16">
        <v>250</v>
      </c>
      <c r="E692" s="16">
        <v>264</v>
      </c>
      <c r="F692" s="16">
        <v>250</v>
      </c>
      <c r="H692" s="85">
        <f t="shared" si="42"/>
        <v>100</v>
      </c>
      <c r="I692" s="43">
        <f t="shared" si="43"/>
        <v>94.696969696969703</v>
      </c>
    </row>
    <row r="693" spans="1:9" x14ac:dyDescent="0.25">
      <c r="A693" s="13"/>
      <c r="B693" s="22">
        <v>4123</v>
      </c>
      <c r="C693" s="17" t="s">
        <v>156</v>
      </c>
      <c r="D693" s="20">
        <f>SUM(D694:D696)</f>
        <v>1400</v>
      </c>
      <c r="E693" s="20">
        <f>SUM(E694:E696)</f>
        <v>948</v>
      </c>
      <c r="F693" s="20">
        <f>SUM(F694:F696)</f>
        <v>1100</v>
      </c>
      <c r="H693" s="84">
        <f t="shared" si="42"/>
        <v>78.571428571428569</v>
      </c>
      <c r="I693" s="73">
        <f t="shared" si="43"/>
        <v>116.03375527426161</v>
      </c>
    </row>
    <row r="694" spans="1:9" x14ac:dyDescent="0.25">
      <c r="A694" s="13">
        <v>8</v>
      </c>
      <c r="B694" s="15">
        <v>412310</v>
      </c>
      <c r="C694" s="15" t="s">
        <v>157</v>
      </c>
      <c r="D694" s="16">
        <v>700</v>
      </c>
      <c r="E694" s="16">
        <v>582</v>
      </c>
      <c r="F694" s="16">
        <v>700</v>
      </c>
      <c r="H694" s="85">
        <f t="shared" si="42"/>
        <v>100</v>
      </c>
      <c r="I694" s="43">
        <f t="shared" si="43"/>
        <v>120.27491408934708</v>
      </c>
    </row>
    <row r="695" spans="1:9" x14ac:dyDescent="0.25">
      <c r="A695" s="13">
        <v>8</v>
      </c>
      <c r="B695" s="15">
        <v>412320</v>
      </c>
      <c r="C695" s="47" t="s">
        <v>224</v>
      </c>
      <c r="D695" s="16">
        <v>400</v>
      </c>
      <c r="E695" s="16">
        <v>366</v>
      </c>
      <c r="F695" s="16">
        <v>400</v>
      </c>
      <c r="H695" s="85">
        <f t="shared" si="42"/>
        <v>100</v>
      </c>
      <c r="I695" s="43">
        <f t="shared" si="43"/>
        <v>109.28961748633881</v>
      </c>
    </row>
    <row r="696" spans="1:9" x14ac:dyDescent="0.25">
      <c r="A696" s="13">
        <v>8</v>
      </c>
      <c r="B696" s="25">
        <v>412330</v>
      </c>
      <c r="C696" s="15" t="s">
        <v>159</v>
      </c>
      <c r="D696" s="16">
        <v>300</v>
      </c>
      <c r="E696" s="16">
        <v>0</v>
      </c>
      <c r="F696" s="16"/>
      <c r="H696" s="85">
        <f t="shared" si="42"/>
        <v>0</v>
      </c>
      <c r="I696" s="43" t="e">
        <f t="shared" si="43"/>
        <v>#DIV/0!</v>
      </c>
    </row>
    <row r="697" spans="1:9" x14ac:dyDescent="0.25">
      <c r="A697" s="13"/>
      <c r="B697" s="22">
        <v>4125</v>
      </c>
      <c r="C697" s="17" t="s">
        <v>163</v>
      </c>
      <c r="D697" s="20">
        <f>SUM(D698)</f>
        <v>500</v>
      </c>
      <c r="E697" s="20">
        <f>SUM(E698)</f>
        <v>500</v>
      </c>
      <c r="F697" s="20">
        <f>SUM(F698)</f>
        <v>1200</v>
      </c>
      <c r="H697" s="84">
        <f t="shared" si="42"/>
        <v>240</v>
      </c>
      <c r="I697" s="73">
        <f t="shared" si="43"/>
        <v>240</v>
      </c>
    </row>
    <row r="698" spans="1:9" x14ac:dyDescent="0.25">
      <c r="A698" s="13">
        <v>8</v>
      </c>
      <c r="B698" s="25">
        <v>412518</v>
      </c>
      <c r="C698" s="15" t="s">
        <v>317</v>
      </c>
      <c r="D698" s="16">
        <v>500</v>
      </c>
      <c r="E698" s="16">
        <v>500</v>
      </c>
      <c r="F698" s="16">
        <v>1200</v>
      </c>
      <c r="H698" s="85">
        <f t="shared" si="42"/>
        <v>240</v>
      </c>
      <c r="I698" s="43">
        <f t="shared" si="43"/>
        <v>240</v>
      </c>
    </row>
    <row r="699" spans="1:9" x14ac:dyDescent="0.25">
      <c r="A699" s="13"/>
      <c r="B699" s="22">
        <v>4126</v>
      </c>
      <c r="C699" s="17" t="s">
        <v>125</v>
      </c>
      <c r="D699" s="20">
        <f>SUM(D700:D702)</f>
        <v>900</v>
      </c>
      <c r="E699" s="20">
        <f>SUM(E700:E702)</f>
        <v>416</v>
      </c>
      <c r="F699" s="20">
        <f>SUM(F700:F702)</f>
        <v>1100</v>
      </c>
      <c r="H699" s="84">
        <f t="shared" si="42"/>
        <v>122.22222222222223</v>
      </c>
      <c r="I699" s="73">
        <f t="shared" si="43"/>
        <v>264.42307692307691</v>
      </c>
    </row>
    <row r="700" spans="1:9" x14ac:dyDescent="0.25">
      <c r="A700" s="13">
        <v>8</v>
      </c>
      <c r="B700" s="15">
        <v>412611</v>
      </c>
      <c r="C700" s="15" t="s">
        <v>166</v>
      </c>
      <c r="D700" s="16"/>
      <c r="E700" s="16"/>
      <c r="F700" s="16"/>
      <c r="H700" s="85"/>
      <c r="I700" s="43"/>
    </row>
    <row r="701" spans="1:9" x14ac:dyDescent="0.25">
      <c r="A701" s="13">
        <v>8</v>
      </c>
      <c r="B701" s="15">
        <v>412612</v>
      </c>
      <c r="C701" s="15" t="s">
        <v>286</v>
      </c>
      <c r="D701" s="16">
        <v>300</v>
      </c>
      <c r="E701" s="16">
        <v>0</v>
      </c>
      <c r="F701" s="16">
        <v>500</v>
      </c>
      <c r="H701" s="85">
        <f>PRODUCT(F701/D701)*100</f>
        <v>166.66666666666669</v>
      </c>
      <c r="I701" s="43" t="e">
        <f>SUM(F701/E701)*100</f>
        <v>#DIV/0!</v>
      </c>
    </row>
    <row r="702" spans="1:9" x14ac:dyDescent="0.25">
      <c r="A702" s="13">
        <v>8</v>
      </c>
      <c r="B702" s="25">
        <v>412613</v>
      </c>
      <c r="C702" s="15" t="s">
        <v>287</v>
      </c>
      <c r="D702" s="16">
        <v>600</v>
      </c>
      <c r="E702" s="16">
        <v>416</v>
      </c>
      <c r="F702" s="16">
        <v>600</v>
      </c>
      <c r="H702" s="85">
        <f>PRODUCT(F702/D702)*100</f>
        <v>100</v>
      </c>
      <c r="I702" s="43">
        <f>SUM(F702/E702)*100</f>
        <v>144.23076923076923</v>
      </c>
    </row>
    <row r="703" spans="1:9" x14ac:dyDescent="0.25">
      <c r="A703" s="13"/>
      <c r="B703" s="22">
        <v>4127</v>
      </c>
      <c r="C703" s="17" t="s">
        <v>169</v>
      </c>
      <c r="D703" s="20">
        <f>SUM(D704:D709)</f>
        <v>2120</v>
      </c>
      <c r="E703" s="20">
        <f>SUM(E704:E709)</f>
        <v>2167</v>
      </c>
      <c r="F703" s="20">
        <f>SUM(F704:F709)</f>
        <v>2070</v>
      </c>
      <c r="H703" s="84">
        <f>PRODUCT(F703/D703)*100</f>
        <v>97.641509433962256</v>
      </c>
      <c r="I703" s="73">
        <f>SUM(F703/E703)*100</f>
        <v>95.523765574527005</v>
      </c>
    </row>
    <row r="704" spans="1:9" x14ac:dyDescent="0.25">
      <c r="A704" s="13">
        <v>8</v>
      </c>
      <c r="B704" s="15">
        <v>412712</v>
      </c>
      <c r="C704" s="15" t="s">
        <v>170</v>
      </c>
      <c r="D704" s="16"/>
      <c r="E704" s="16"/>
      <c r="F704" s="16"/>
      <c r="H704" s="85"/>
      <c r="I704" s="43"/>
    </row>
    <row r="705" spans="1:9" x14ac:dyDescent="0.25">
      <c r="A705" s="13">
        <v>8</v>
      </c>
      <c r="B705" s="15">
        <v>412725</v>
      </c>
      <c r="C705" s="15" t="s">
        <v>172</v>
      </c>
      <c r="D705" s="16">
        <v>70</v>
      </c>
      <c r="E705" s="16">
        <v>66</v>
      </c>
      <c r="F705" s="16">
        <v>70</v>
      </c>
      <c r="H705" s="85">
        <f t="shared" ref="H705:H710" si="44">PRODUCT(F705/D705)*100</f>
        <v>100</v>
      </c>
      <c r="I705" s="43">
        <f t="shared" ref="I705:I710" si="45">SUM(F705/E705)*100</f>
        <v>106.06060606060606</v>
      </c>
    </row>
    <row r="706" spans="1:9" x14ac:dyDescent="0.25">
      <c r="A706" s="13">
        <v>8</v>
      </c>
      <c r="B706" s="15">
        <v>412731</v>
      </c>
      <c r="C706" s="15" t="s">
        <v>173</v>
      </c>
      <c r="D706" s="16">
        <v>1200</v>
      </c>
      <c r="E706" s="16">
        <v>1981</v>
      </c>
      <c r="F706" s="16">
        <v>1200</v>
      </c>
      <c r="H706" s="85">
        <f t="shared" si="44"/>
        <v>100</v>
      </c>
      <c r="I706" s="43">
        <f t="shared" si="45"/>
        <v>60.575466935890965</v>
      </c>
    </row>
    <row r="707" spans="1:9" x14ac:dyDescent="0.25">
      <c r="A707" s="13">
        <v>8</v>
      </c>
      <c r="B707" s="15">
        <v>412735</v>
      </c>
      <c r="C707" s="15" t="s">
        <v>288</v>
      </c>
      <c r="D707" s="16">
        <v>50</v>
      </c>
      <c r="E707" s="16">
        <v>20</v>
      </c>
      <c r="F707" s="16">
        <v>100</v>
      </c>
      <c r="H707" s="85">
        <f t="shared" si="44"/>
        <v>200</v>
      </c>
      <c r="I707" s="43">
        <f t="shared" si="45"/>
        <v>500</v>
      </c>
    </row>
    <row r="708" spans="1:9" x14ac:dyDescent="0.25">
      <c r="A708" s="13">
        <v>8</v>
      </c>
      <c r="B708" s="15">
        <v>412771</v>
      </c>
      <c r="C708" s="15" t="s">
        <v>402</v>
      </c>
      <c r="D708" s="16">
        <v>200</v>
      </c>
      <c r="E708" s="16">
        <v>0</v>
      </c>
      <c r="F708" s="16">
        <v>200</v>
      </c>
      <c r="H708" s="85">
        <f t="shared" si="44"/>
        <v>100</v>
      </c>
      <c r="I708" s="43" t="e">
        <f t="shared" si="45"/>
        <v>#DIV/0!</v>
      </c>
    </row>
    <row r="709" spans="1:9" x14ac:dyDescent="0.25">
      <c r="A709" s="13">
        <v>8</v>
      </c>
      <c r="B709" s="25">
        <v>412772</v>
      </c>
      <c r="C709" s="15" t="s">
        <v>299</v>
      </c>
      <c r="D709" s="16">
        <v>600</v>
      </c>
      <c r="E709" s="16">
        <v>100</v>
      </c>
      <c r="F709" s="16">
        <v>500</v>
      </c>
      <c r="H709" s="85">
        <f t="shared" si="44"/>
        <v>83.333333333333343</v>
      </c>
      <c r="I709" s="43">
        <f t="shared" si="45"/>
        <v>500</v>
      </c>
    </row>
    <row r="710" spans="1:9" x14ac:dyDescent="0.25">
      <c r="A710" s="13"/>
      <c r="B710" s="22">
        <v>4129</v>
      </c>
      <c r="C710" s="22" t="s">
        <v>132</v>
      </c>
      <c r="D710" s="20">
        <f>SUM(D711:D717)</f>
        <v>2650</v>
      </c>
      <c r="E710" s="20">
        <f>SUM(E711:E717)</f>
        <v>2405</v>
      </c>
      <c r="F710" s="20">
        <f>SUM(F711:F717)</f>
        <v>1850</v>
      </c>
      <c r="H710" s="84">
        <f t="shared" si="44"/>
        <v>69.811320754716974</v>
      </c>
      <c r="I710" s="73">
        <f t="shared" si="45"/>
        <v>76.923076923076934</v>
      </c>
    </row>
    <row r="711" spans="1:9" x14ac:dyDescent="0.25">
      <c r="A711" s="13">
        <v>8</v>
      </c>
      <c r="B711" s="15">
        <v>412921</v>
      </c>
      <c r="C711" s="15" t="s">
        <v>183</v>
      </c>
      <c r="D711" s="16"/>
      <c r="E711" s="16"/>
      <c r="F711" s="16"/>
      <c r="H711" s="85"/>
      <c r="I711" s="43"/>
    </row>
    <row r="712" spans="1:9" x14ac:dyDescent="0.25">
      <c r="A712" s="13">
        <v>8</v>
      </c>
      <c r="B712" s="15">
        <v>412922</v>
      </c>
      <c r="C712" s="15" t="s">
        <v>337</v>
      </c>
      <c r="D712" s="16">
        <v>100</v>
      </c>
      <c r="E712" s="16">
        <v>50</v>
      </c>
      <c r="F712" s="16">
        <v>100</v>
      </c>
      <c r="H712" s="85">
        <f t="shared" ref="H712:H719" si="46">PRODUCT(F712/D712)*100</f>
        <v>100</v>
      </c>
      <c r="I712" s="43">
        <f t="shared" ref="I712:I719" si="47">SUM(F712/E712)*100</f>
        <v>200</v>
      </c>
    </row>
    <row r="713" spans="1:9" x14ac:dyDescent="0.25">
      <c r="A713" s="13">
        <v>8</v>
      </c>
      <c r="B713" s="15">
        <v>412933</v>
      </c>
      <c r="C713" s="15" t="s">
        <v>289</v>
      </c>
      <c r="D713" s="16">
        <v>900</v>
      </c>
      <c r="E713" s="16">
        <v>677</v>
      </c>
      <c r="F713" s="16">
        <v>900</v>
      </c>
      <c r="H713" s="85">
        <f t="shared" si="46"/>
        <v>100</v>
      </c>
      <c r="I713" s="43">
        <f t="shared" si="47"/>
        <v>132.93943870014772</v>
      </c>
    </row>
    <row r="714" spans="1:9" x14ac:dyDescent="0.25">
      <c r="A714" s="13">
        <v>8</v>
      </c>
      <c r="B714" s="15">
        <v>412937</v>
      </c>
      <c r="C714" s="15" t="s">
        <v>486</v>
      </c>
      <c r="D714" s="16">
        <v>250</v>
      </c>
      <c r="E714" s="16">
        <v>245</v>
      </c>
      <c r="F714" s="16">
        <v>250</v>
      </c>
      <c r="H714" s="85">
        <f t="shared" si="46"/>
        <v>100</v>
      </c>
      <c r="I714" s="43">
        <f t="shared" si="47"/>
        <v>102.04081632653062</v>
      </c>
    </row>
    <row r="715" spans="1:9" x14ac:dyDescent="0.25">
      <c r="A715" s="13">
        <v>8</v>
      </c>
      <c r="B715" s="15">
        <v>412941</v>
      </c>
      <c r="C715" s="15" t="s">
        <v>186</v>
      </c>
      <c r="D715" s="16">
        <v>600</v>
      </c>
      <c r="E715" s="16">
        <v>340</v>
      </c>
      <c r="F715" s="16">
        <v>300</v>
      </c>
      <c r="H715" s="85">
        <f t="shared" si="46"/>
        <v>50</v>
      </c>
      <c r="I715" s="43">
        <f t="shared" si="47"/>
        <v>88.235294117647058</v>
      </c>
    </row>
    <row r="716" spans="1:9" x14ac:dyDescent="0.25">
      <c r="A716" s="13">
        <v>8</v>
      </c>
      <c r="B716" s="15">
        <v>412992</v>
      </c>
      <c r="C716" s="15" t="s">
        <v>251</v>
      </c>
      <c r="D716" s="16">
        <v>100</v>
      </c>
      <c r="E716" s="16">
        <v>100</v>
      </c>
      <c r="F716" s="16">
        <v>100</v>
      </c>
      <c r="H716" s="85">
        <f t="shared" si="46"/>
        <v>100</v>
      </c>
      <c r="I716" s="43">
        <f t="shared" si="47"/>
        <v>100</v>
      </c>
    </row>
    <row r="717" spans="1:9" x14ac:dyDescent="0.25">
      <c r="A717" s="13">
        <v>8</v>
      </c>
      <c r="B717" s="15">
        <v>412999</v>
      </c>
      <c r="C717" s="15" t="s">
        <v>132</v>
      </c>
      <c r="D717" s="16">
        <v>700</v>
      </c>
      <c r="E717" s="16">
        <v>993</v>
      </c>
      <c r="F717" s="16">
        <v>200</v>
      </c>
      <c r="H717" s="85">
        <f t="shared" si="46"/>
        <v>28.571428571428569</v>
      </c>
      <c r="I717" s="43">
        <f t="shared" si="47"/>
        <v>20.14098690835851</v>
      </c>
    </row>
    <row r="718" spans="1:9" x14ac:dyDescent="0.25">
      <c r="A718" s="13"/>
      <c r="B718" s="22">
        <v>5113</v>
      </c>
      <c r="C718" s="17" t="s">
        <v>212</v>
      </c>
      <c r="D718" s="20">
        <f>SUM(D719:D722)</f>
        <v>2500</v>
      </c>
      <c r="E718" s="20">
        <f t="shared" ref="E718:F718" si="48">SUM(E719:E722)</f>
        <v>3140</v>
      </c>
      <c r="F718" s="20">
        <f t="shared" si="48"/>
        <v>2500</v>
      </c>
      <c r="H718" s="84">
        <f t="shared" si="46"/>
        <v>100</v>
      </c>
      <c r="I718" s="73">
        <f t="shared" si="47"/>
        <v>79.617834394904463</v>
      </c>
    </row>
    <row r="719" spans="1:9" x14ac:dyDescent="0.25">
      <c r="A719" s="13">
        <v>8</v>
      </c>
      <c r="B719" s="25">
        <v>511321</v>
      </c>
      <c r="C719" s="15" t="s">
        <v>316</v>
      </c>
      <c r="D719" s="16">
        <v>500</v>
      </c>
      <c r="E719" s="16">
        <v>277</v>
      </c>
      <c r="F719" s="16">
        <v>500</v>
      </c>
      <c r="H719" s="85">
        <f t="shared" si="46"/>
        <v>100</v>
      </c>
      <c r="I719" s="43">
        <f t="shared" si="47"/>
        <v>180.50541516245485</v>
      </c>
    </row>
    <row r="720" spans="1:9" x14ac:dyDescent="0.25">
      <c r="A720" s="13">
        <v>8</v>
      </c>
      <c r="B720" s="15">
        <v>511322</v>
      </c>
      <c r="C720" s="15" t="s">
        <v>281</v>
      </c>
      <c r="D720" s="16"/>
      <c r="E720" s="16"/>
      <c r="F720" s="16" t="s">
        <v>531</v>
      </c>
      <c r="H720" s="85"/>
      <c r="I720" s="43"/>
    </row>
    <row r="721" spans="1:9" x14ac:dyDescent="0.25">
      <c r="A721" s="13">
        <v>8</v>
      </c>
      <c r="B721" s="15">
        <v>511341</v>
      </c>
      <c r="C721" s="15" t="s">
        <v>403</v>
      </c>
      <c r="D721" s="16"/>
      <c r="E721" s="16"/>
      <c r="F721" s="16"/>
      <c r="H721" s="85"/>
      <c r="I721" s="43"/>
    </row>
    <row r="722" spans="1:9" x14ac:dyDescent="0.25">
      <c r="A722" s="13">
        <v>8</v>
      </c>
      <c r="B722" s="15">
        <v>511362</v>
      </c>
      <c r="C722" s="15" t="s">
        <v>318</v>
      </c>
      <c r="D722" s="16">
        <v>2000</v>
      </c>
      <c r="E722" s="16">
        <v>2863</v>
      </c>
      <c r="F722" s="16">
        <v>2000</v>
      </c>
      <c r="H722" s="85">
        <f>PRODUCT(F722/D722)*100</f>
        <v>100</v>
      </c>
      <c r="I722" s="43">
        <f>SUM(F722/E722)*100</f>
        <v>69.856793573174997</v>
      </c>
    </row>
    <row r="723" spans="1:9" ht="24" customHeight="1" x14ac:dyDescent="0.25">
      <c r="A723" s="48"/>
      <c r="B723" s="48"/>
      <c r="C723" s="82" t="s">
        <v>423</v>
      </c>
      <c r="D723" s="20">
        <f>SUM(D180+D202+D211+D387+D475+D542+D607+D680)</f>
        <v>4832100</v>
      </c>
      <c r="E723" s="20">
        <f>SUM(E180+E202+E211+E387+E475+E542+E607+E680)</f>
        <v>4638434</v>
      </c>
      <c r="F723" s="20">
        <f>SUM(F180+F202+F211+F387+F475+F542+F607+F680)</f>
        <v>4753750</v>
      </c>
      <c r="H723" s="84">
        <f>PRODUCT(F723/D723)*100</f>
        <v>98.378551768382266</v>
      </c>
      <c r="I723" s="73">
        <f>SUM(F723/E723)*100</f>
        <v>102.48609767865619</v>
      </c>
    </row>
    <row r="724" spans="1:9" x14ac:dyDescent="0.25">
      <c r="A724" s="38"/>
      <c r="B724" s="38"/>
      <c r="C724" s="38"/>
      <c r="D724" s="38"/>
      <c r="E724" s="37"/>
      <c r="F724" s="74"/>
      <c r="G724" s="74"/>
      <c r="H724" s="38"/>
      <c r="I724" s="38"/>
    </row>
    <row r="725" spans="1:9" x14ac:dyDescent="0.25">
      <c r="A725" s="38"/>
      <c r="B725" s="88" t="s">
        <v>505</v>
      </c>
      <c r="C725" s="38"/>
      <c r="D725" s="38"/>
      <c r="E725" s="99" t="s">
        <v>491</v>
      </c>
      <c r="F725" s="99"/>
      <c r="G725" s="44"/>
      <c r="H725" s="38"/>
      <c r="I725" s="38"/>
    </row>
    <row r="726" spans="1:9" x14ac:dyDescent="0.25">
      <c r="A726" s="38"/>
      <c r="B726" s="38" t="s">
        <v>504</v>
      </c>
      <c r="C726" s="38"/>
      <c r="D726" s="38"/>
      <c r="E726" s="99" t="s">
        <v>526</v>
      </c>
      <c r="F726" s="99"/>
      <c r="G726" s="44"/>
      <c r="H726" s="38"/>
      <c r="I726" s="38"/>
    </row>
    <row r="727" spans="1:9" x14ac:dyDescent="0.25">
      <c r="A727" s="38"/>
      <c r="B727" s="38"/>
      <c r="C727" s="38"/>
      <c r="D727" s="38"/>
      <c r="E727" s="37"/>
      <c r="F727" s="44"/>
      <c r="G727" s="44"/>
      <c r="H727" s="38"/>
      <c r="I727" s="38"/>
    </row>
    <row r="728" spans="1:9" x14ac:dyDescent="0.25">
      <c r="A728" s="38"/>
      <c r="B728" s="38"/>
      <c r="C728" s="38"/>
      <c r="D728" s="38"/>
      <c r="E728" s="37"/>
      <c r="F728" s="44"/>
      <c r="G728" s="44"/>
      <c r="H728" s="38"/>
      <c r="I728" s="38"/>
    </row>
    <row r="729" spans="1:9" x14ac:dyDescent="0.25">
      <c r="A729" s="38"/>
      <c r="B729" s="38"/>
      <c r="C729" s="38"/>
      <c r="D729" s="38"/>
      <c r="E729" s="37"/>
      <c r="F729" s="44"/>
      <c r="G729" s="44"/>
      <c r="H729" s="38"/>
      <c r="I729" s="38"/>
    </row>
    <row r="730" spans="1:9" x14ac:dyDescent="0.25">
      <c r="A730" s="38"/>
      <c r="B730" s="38"/>
      <c r="C730" s="38"/>
      <c r="D730" s="38"/>
      <c r="E730" s="37"/>
      <c r="F730" s="44"/>
      <c r="G730" s="44"/>
      <c r="H730" s="38"/>
      <c r="I730" s="38"/>
    </row>
    <row r="731" spans="1:9" x14ac:dyDescent="0.25">
      <c r="A731" s="38"/>
      <c r="B731" s="38"/>
      <c r="C731" s="38"/>
      <c r="D731" s="38"/>
      <c r="E731" s="37"/>
      <c r="F731" s="44"/>
      <c r="G731" s="44"/>
      <c r="H731" s="38"/>
      <c r="I731" s="38"/>
    </row>
    <row r="732" spans="1:9" x14ac:dyDescent="0.25">
      <c r="A732" s="38"/>
      <c r="B732" s="38"/>
      <c r="C732" s="38"/>
      <c r="D732" s="38"/>
      <c r="E732" s="37"/>
      <c r="F732" s="44"/>
      <c r="G732" s="44"/>
      <c r="H732" s="38"/>
      <c r="I732" s="38"/>
    </row>
    <row r="733" spans="1:9" x14ac:dyDescent="0.25">
      <c r="A733" s="38"/>
      <c r="B733" s="38"/>
      <c r="C733" s="38"/>
      <c r="D733" s="38"/>
      <c r="E733" s="37"/>
      <c r="F733" s="44"/>
      <c r="G733" s="44"/>
      <c r="H733" s="38"/>
      <c r="I733" s="38"/>
    </row>
    <row r="734" spans="1:9" x14ac:dyDescent="0.25">
      <c r="A734" s="38"/>
      <c r="B734" s="38"/>
      <c r="C734" s="38"/>
      <c r="D734" s="38"/>
      <c r="E734" s="37"/>
      <c r="F734" s="44"/>
      <c r="G734" s="44"/>
      <c r="H734" s="38"/>
      <c r="I734" s="38"/>
    </row>
    <row r="735" spans="1:9" x14ac:dyDescent="0.25">
      <c r="A735" s="38"/>
      <c r="B735" s="38"/>
      <c r="C735" s="38"/>
      <c r="D735" s="38"/>
      <c r="E735" s="37"/>
      <c r="F735" s="44"/>
      <c r="G735" s="44"/>
      <c r="H735" s="38"/>
      <c r="I735" s="38"/>
    </row>
    <row r="736" spans="1:9" x14ac:dyDescent="0.25">
      <c r="A736" s="38"/>
      <c r="B736" s="38"/>
      <c r="C736" s="38"/>
      <c r="D736" s="38"/>
      <c r="E736" s="37"/>
      <c r="F736" s="44"/>
      <c r="G736" s="44"/>
      <c r="H736" s="38"/>
      <c r="I736" s="38"/>
    </row>
    <row r="737" spans="1:9" x14ac:dyDescent="0.25">
      <c r="A737" s="38"/>
      <c r="B737" s="38"/>
      <c r="C737" s="38"/>
      <c r="D737" s="38"/>
      <c r="E737" s="37"/>
      <c r="F737" s="44"/>
      <c r="G737" s="44"/>
      <c r="H737" s="38"/>
      <c r="I737" s="38"/>
    </row>
    <row r="738" spans="1:9" x14ac:dyDescent="0.25">
      <c r="A738" s="38"/>
      <c r="B738" s="38"/>
      <c r="C738" s="38"/>
      <c r="D738" s="38"/>
      <c r="E738" s="37"/>
      <c r="F738" s="44"/>
      <c r="G738" s="44"/>
      <c r="H738" s="38"/>
      <c r="I738" s="38"/>
    </row>
    <row r="739" spans="1:9" x14ac:dyDescent="0.25">
      <c r="A739" s="38"/>
      <c r="B739" s="38"/>
      <c r="C739" s="38"/>
      <c r="D739" s="38"/>
      <c r="E739" s="37"/>
      <c r="F739" s="44"/>
      <c r="G739" s="44"/>
      <c r="H739" s="38"/>
      <c r="I739" s="38"/>
    </row>
    <row r="740" spans="1:9" x14ac:dyDescent="0.25">
      <c r="A740" s="38"/>
      <c r="B740" s="38"/>
      <c r="C740" s="38"/>
      <c r="D740" s="38"/>
      <c r="E740" s="37"/>
      <c r="F740" s="44"/>
      <c r="G740" s="44"/>
      <c r="H740" s="38"/>
      <c r="I740" s="38"/>
    </row>
    <row r="741" spans="1:9" x14ac:dyDescent="0.25">
      <c r="A741" s="38"/>
      <c r="B741" s="38"/>
      <c r="C741" s="38"/>
      <c r="D741" s="38"/>
      <c r="E741" s="37"/>
      <c r="F741" s="44"/>
      <c r="G741" s="44"/>
      <c r="H741" s="38"/>
      <c r="I741" s="38"/>
    </row>
    <row r="742" spans="1:9" x14ac:dyDescent="0.25">
      <c r="A742" s="38"/>
      <c r="B742" s="38"/>
      <c r="C742" s="38"/>
      <c r="D742" s="38"/>
      <c r="E742" s="37"/>
      <c r="F742" s="44"/>
      <c r="G742" s="44"/>
      <c r="H742" s="38"/>
      <c r="I742" s="38"/>
    </row>
    <row r="743" spans="1:9" x14ac:dyDescent="0.25">
      <c r="A743" s="38"/>
      <c r="B743" s="38"/>
      <c r="C743" s="38"/>
      <c r="D743" s="38"/>
      <c r="E743" s="37"/>
      <c r="F743" s="44"/>
      <c r="G743" s="44"/>
      <c r="H743" s="38"/>
      <c r="I743" s="38"/>
    </row>
    <row r="744" spans="1:9" x14ac:dyDescent="0.25">
      <c r="A744" s="38"/>
      <c r="B744" s="38"/>
      <c r="C744" s="38"/>
      <c r="D744" s="38"/>
      <c r="E744" s="37"/>
      <c r="F744" s="44"/>
      <c r="G744" s="44"/>
      <c r="H744" s="38"/>
      <c r="I744" s="38"/>
    </row>
    <row r="745" spans="1:9" x14ac:dyDescent="0.25">
      <c r="A745" s="38"/>
      <c r="B745" s="38"/>
      <c r="C745" s="38"/>
      <c r="D745" s="38"/>
      <c r="E745" s="37"/>
      <c r="F745" s="44"/>
      <c r="G745" s="44"/>
      <c r="H745" s="38"/>
      <c r="I745" s="38"/>
    </row>
    <row r="746" spans="1:9" x14ac:dyDescent="0.25">
      <c r="A746" s="38"/>
      <c r="B746" s="38"/>
      <c r="C746" s="38"/>
      <c r="D746" s="38"/>
      <c r="E746" s="37"/>
      <c r="F746" s="44"/>
      <c r="G746" s="44"/>
      <c r="H746" s="38"/>
      <c r="I746" s="38"/>
    </row>
    <row r="747" spans="1:9" x14ac:dyDescent="0.25">
      <c r="A747" s="38"/>
      <c r="B747" s="38"/>
      <c r="C747" s="38"/>
      <c r="D747" s="38"/>
      <c r="E747" s="37"/>
      <c r="F747" s="44"/>
      <c r="G747" s="44"/>
      <c r="H747" s="38"/>
      <c r="I747" s="38"/>
    </row>
    <row r="748" spans="1:9" x14ac:dyDescent="0.25">
      <c r="A748" s="38"/>
      <c r="B748" s="38"/>
      <c r="C748" s="38"/>
      <c r="D748" s="38"/>
      <c r="E748" s="37"/>
      <c r="F748" s="44"/>
      <c r="G748" s="44"/>
      <c r="H748" s="38"/>
      <c r="I748" s="38"/>
    </row>
    <row r="749" spans="1:9" x14ac:dyDescent="0.25">
      <c r="A749" s="38"/>
      <c r="B749" s="38"/>
      <c r="C749" s="38"/>
      <c r="D749" s="38"/>
      <c r="E749" s="37"/>
      <c r="F749" s="44"/>
      <c r="G749" s="44"/>
      <c r="H749" s="38"/>
      <c r="I749" s="38"/>
    </row>
    <row r="750" spans="1:9" x14ac:dyDescent="0.25">
      <c r="A750" s="38"/>
      <c r="B750" s="38"/>
      <c r="C750" s="38"/>
      <c r="D750" s="38"/>
      <c r="E750" s="37"/>
      <c r="F750" s="44"/>
      <c r="G750" s="44"/>
      <c r="H750" s="38"/>
      <c r="I750" s="38"/>
    </row>
    <row r="751" spans="1:9" x14ac:dyDescent="0.25">
      <c r="A751" s="38"/>
      <c r="B751" s="38"/>
      <c r="C751" s="38"/>
      <c r="D751" s="38"/>
      <c r="E751" s="37"/>
      <c r="F751" s="44"/>
      <c r="G751" s="44"/>
      <c r="H751" s="38"/>
      <c r="I751" s="38"/>
    </row>
    <row r="752" spans="1:9" x14ac:dyDescent="0.25">
      <c r="A752" s="38"/>
      <c r="B752" s="38"/>
      <c r="C752" s="38"/>
      <c r="D752" s="38"/>
      <c r="E752" s="37"/>
      <c r="F752" s="44"/>
      <c r="G752" s="44"/>
      <c r="H752" s="38"/>
      <c r="I752" s="38"/>
    </row>
    <row r="753" spans="1:9" x14ac:dyDescent="0.25">
      <c r="A753" s="38"/>
      <c r="B753" s="38"/>
      <c r="C753" s="38"/>
      <c r="D753" s="38"/>
      <c r="E753" s="37"/>
      <c r="F753" s="44"/>
      <c r="G753" s="44"/>
      <c r="H753" s="38"/>
      <c r="I753" s="38"/>
    </row>
    <row r="754" spans="1:9" x14ac:dyDescent="0.25">
      <c r="A754" s="38"/>
      <c r="B754" s="38"/>
      <c r="C754" s="38"/>
      <c r="D754" s="38"/>
      <c r="E754" s="37"/>
      <c r="F754" s="44"/>
      <c r="G754" s="44"/>
      <c r="H754" s="38"/>
      <c r="I754" s="38"/>
    </row>
    <row r="755" spans="1:9" x14ac:dyDescent="0.25">
      <c r="A755" s="38"/>
      <c r="B755" s="38"/>
      <c r="C755" s="38"/>
      <c r="D755" s="38"/>
      <c r="E755" s="37"/>
      <c r="F755" s="44"/>
      <c r="G755" s="44"/>
      <c r="H755" s="38"/>
      <c r="I755" s="38"/>
    </row>
    <row r="756" spans="1:9" x14ac:dyDescent="0.25">
      <c r="A756" s="38"/>
      <c r="B756" s="38"/>
      <c r="C756" s="38"/>
      <c r="D756" s="38"/>
      <c r="E756" s="37"/>
      <c r="F756" s="44"/>
      <c r="G756" s="44"/>
      <c r="H756" s="38"/>
      <c r="I756" s="38"/>
    </row>
    <row r="757" spans="1:9" x14ac:dyDescent="0.25">
      <c r="A757" s="38"/>
      <c r="B757" s="38"/>
      <c r="C757" s="38"/>
      <c r="D757" s="38"/>
      <c r="E757" s="37"/>
      <c r="F757" s="44"/>
      <c r="G757" s="44"/>
      <c r="H757" s="38"/>
      <c r="I757" s="38"/>
    </row>
    <row r="758" spans="1:9" x14ac:dyDescent="0.25">
      <c r="A758" s="38"/>
      <c r="B758" s="38"/>
      <c r="C758" s="38"/>
      <c r="D758" s="38"/>
      <c r="E758" s="37"/>
      <c r="F758" s="44"/>
      <c r="G758" s="44"/>
      <c r="H758" s="38"/>
      <c r="I758" s="38"/>
    </row>
    <row r="759" spans="1:9" x14ac:dyDescent="0.25">
      <c r="A759" s="38"/>
      <c r="B759" s="38"/>
      <c r="C759" s="38"/>
      <c r="D759" s="38"/>
      <c r="E759" s="37"/>
      <c r="F759" s="44"/>
      <c r="G759" s="44"/>
      <c r="H759" s="38"/>
      <c r="I759" s="38"/>
    </row>
    <row r="760" spans="1:9" x14ac:dyDescent="0.25">
      <c r="A760" s="38"/>
      <c r="B760" s="38"/>
      <c r="C760" s="38"/>
      <c r="D760" s="38"/>
      <c r="E760" s="37"/>
      <c r="F760" s="44"/>
      <c r="G760" s="44"/>
      <c r="H760" s="38"/>
      <c r="I760" s="38"/>
    </row>
    <row r="761" spans="1:9" x14ac:dyDescent="0.25">
      <c r="A761" s="38"/>
      <c r="B761" s="38"/>
      <c r="C761" s="38"/>
      <c r="D761" s="38"/>
      <c r="E761" s="37"/>
      <c r="F761" s="44"/>
      <c r="G761" s="44"/>
      <c r="H761" s="38"/>
      <c r="I761" s="38"/>
    </row>
    <row r="762" spans="1:9" x14ac:dyDescent="0.25">
      <c r="A762" s="38"/>
      <c r="B762" s="38"/>
      <c r="C762" s="38"/>
      <c r="D762" s="38"/>
      <c r="E762" s="37"/>
      <c r="F762" s="44"/>
      <c r="G762" s="44"/>
      <c r="H762" s="38"/>
      <c r="I762" s="38"/>
    </row>
    <row r="763" spans="1:9" x14ac:dyDescent="0.25">
      <c r="A763" s="38"/>
      <c r="B763" s="38"/>
      <c r="C763" s="38"/>
      <c r="D763" s="38"/>
      <c r="E763" s="37"/>
      <c r="F763" s="44"/>
      <c r="G763" s="44"/>
      <c r="H763" s="38"/>
      <c r="I763" s="38"/>
    </row>
    <row r="764" spans="1:9" x14ac:dyDescent="0.25">
      <c r="A764" s="38"/>
      <c r="B764" s="38"/>
      <c r="C764" s="38"/>
      <c r="D764" s="38"/>
      <c r="E764" s="37"/>
      <c r="F764" s="44"/>
      <c r="G764" s="44"/>
      <c r="H764" s="38"/>
      <c r="I764" s="38"/>
    </row>
    <row r="765" spans="1:9" x14ac:dyDescent="0.25">
      <c r="A765" s="38"/>
      <c r="B765" s="38"/>
      <c r="C765" s="38"/>
      <c r="D765" s="38"/>
      <c r="E765" s="37"/>
      <c r="F765" s="44"/>
      <c r="G765" s="44"/>
      <c r="H765" s="38"/>
      <c r="I765" s="38"/>
    </row>
    <row r="766" spans="1:9" x14ac:dyDescent="0.25">
      <c r="A766" s="38"/>
      <c r="B766" s="38"/>
      <c r="C766" s="38"/>
      <c r="D766" s="38"/>
      <c r="E766" s="37"/>
      <c r="F766" s="44"/>
      <c r="G766" s="44"/>
      <c r="H766" s="38"/>
      <c r="I766" s="38"/>
    </row>
    <row r="767" spans="1:9" x14ac:dyDescent="0.25">
      <c r="A767" s="38"/>
      <c r="B767" s="38"/>
      <c r="C767" s="38"/>
      <c r="D767" s="38"/>
      <c r="E767" s="37"/>
      <c r="F767" s="44"/>
      <c r="G767" s="44"/>
      <c r="H767" s="38"/>
      <c r="I767" s="38"/>
    </row>
    <row r="768" spans="1:9" x14ac:dyDescent="0.25">
      <c r="A768" s="38"/>
      <c r="B768" s="38"/>
      <c r="C768" s="38"/>
      <c r="D768" s="38"/>
      <c r="E768" s="37"/>
      <c r="F768" s="44"/>
      <c r="G768" s="44"/>
      <c r="H768" s="38"/>
      <c r="I768" s="38"/>
    </row>
    <row r="769" spans="1:9" x14ac:dyDescent="0.25">
      <c r="A769" s="38"/>
      <c r="B769" s="38"/>
      <c r="C769" s="38"/>
      <c r="D769" s="38"/>
      <c r="E769" s="37"/>
      <c r="F769" s="44"/>
      <c r="G769" s="44"/>
      <c r="H769" s="38"/>
      <c r="I769" s="38"/>
    </row>
    <row r="770" spans="1:9" x14ac:dyDescent="0.25">
      <c r="A770" s="38"/>
      <c r="B770" s="38"/>
      <c r="C770" s="38"/>
      <c r="D770" s="38"/>
      <c r="E770" s="37"/>
      <c r="F770" s="44"/>
      <c r="G770" s="44"/>
      <c r="H770" s="38"/>
      <c r="I770" s="38"/>
    </row>
    <row r="771" spans="1:9" x14ac:dyDescent="0.25">
      <c r="A771" s="38"/>
      <c r="B771" s="38"/>
      <c r="C771" s="38"/>
      <c r="D771" s="38"/>
      <c r="E771" s="37"/>
      <c r="F771" s="44"/>
      <c r="G771" s="44"/>
      <c r="H771" s="38"/>
      <c r="I771" s="38"/>
    </row>
    <row r="772" spans="1:9" x14ac:dyDescent="0.25">
      <c r="A772" s="38"/>
      <c r="B772" s="38"/>
      <c r="C772" s="38"/>
      <c r="D772" s="38"/>
      <c r="E772" s="37"/>
      <c r="F772" s="44"/>
      <c r="G772" s="44"/>
      <c r="H772" s="38"/>
      <c r="I772" s="38"/>
    </row>
  </sheetData>
  <mergeCells count="6">
    <mergeCell ref="E726:F726"/>
    <mergeCell ref="B7:B8"/>
    <mergeCell ref="C7:C8"/>
    <mergeCell ref="B176:B177"/>
    <mergeCell ref="C176:C177"/>
    <mergeCell ref="E725:F725"/>
  </mergeCells>
  <pageMargins left="0.25" right="0.25" top="0.65" bottom="0.65" header="0.3" footer="0.3"/>
  <pageSetup paperSize="9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2021-02-18T13:25:15Z</dcterms:modified>
</cp:coreProperties>
</file>